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lexandra.schaedler\Desktop\"/>
    </mc:Choice>
  </mc:AlternateContent>
  <xr:revisionPtr revIDLastSave="0" documentId="8_{016BAE13-D2F3-4101-8771-324A8E9C605C}" xr6:coauthVersionLast="36" xr6:coauthVersionMax="36" xr10:uidLastSave="{00000000-0000-0000-0000-000000000000}"/>
  <bookViews>
    <workbookView xWindow="15" yWindow="195" windowWidth="14310" windowHeight="14460" xr2:uid="{00000000-000D-0000-FFFF-FFFF00000000}"/>
  </bookViews>
  <sheets>
    <sheet name="Antrag" sheetId="1" r:id="rId1"/>
    <sheet name="Hilfstabelle" sheetId="2" r:id="rId2"/>
  </sheets>
  <definedNames>
    <definedName name="B_0">Hilfstabelle!$C$5</definedName>
    <definedName name="B_1">Hilfstabelle!$D$5</definedName>
    <definedName name="B_2">Hilfstabelle!$E$5</definedName>
    <definedName name="B_3">Hilfstabelle!$F$5</definedName>
    <definedName name="B_4">Hilfstabelle!$G$5</definedName>
    <definedName name="B_Erw">Hilfstabelle!$G$6</definedName>
    <definedName name="_xlnm.Print_Area" localSheetId="0">Antrag!$A$1:$K$151</definedName>
    <definedName name="J_1">Hilfstabelle!$D$24</definedName>
    <definedName name="J_10">Hilfstabelle!$E$10</definedName>
    <definedName name="J_19">Hilfstabelle!$F$11</definedName>
    <definedName name="J_2">Hilfstabelle!$E$24</definedName>
    <definedName name="J_3">Hilfstabelle!$F$24</definedName>
    <definedName name="S_1">Hilfstabelle!$D$15</definedName>
    <definedName name="S_2">Hilfstabelle!$E$15</definedName>
    <definedName name="S_3">Hilfstabelle!$F$15</definedName>
    <definedName name="S_4">Hilfstabelle!$G$15</definedName>
    <definedName name="T_1">Hilfstabelle!$E$19</definedName>
    <definedName name="T_2">Hilfstabelle!$F$19</definedName>
  </definedNames>
  <calcPr calcId="191029"/>
</workbook>
</file>

<file path=xl/calcChain.xml><?xml version="1.0" encoding="utf-8"?>
<calcChain xmlns="http://schemas.openxmlformats.org/spreadsheetml/2006/main">
  <c r="H22" i="1" l="1"/>
  <c r="D20" i="1"/>
  <c r="H20" i="1" s="1"/>
  <c r="C151" i="1" l="1"/>
  <c r="C150" i="1"/>
  <c r="C148" i="1"/>
  <c r="C147" i="1"/>
  <c r="C143" i="1"/>
  <c r="C142" i="1"/>
  <c r="C141" i="1"/>
  <c r="K38" i="1"/>
  <c r="E29" i="1" l="1"/>
  <c r="Q86" i="1"/>
  <c r="Q57" i="1"/>
  <c r="K57" i="1" s="1"/>
  <c r="Q84" i="1"/>
  <c r="C84" i="1" s="1"/>
  <c r="C59" i="1" l="1"/>
  <c r="C144" i="1"/>
  <c r="C31" i="1"/>
  <c r="G107" i="1" l="1"/>
  <c r="G103" i="1"/>
  <c r="G101" i="1"/>
  <c r="G38" i="1"/>
  <c r="K20" i="1" l="1"/>
  <c r="Q80" i="1" l="1"/>
  <c r="Q79" i="1"/>
  <c r="Q70" i="1"/>
  <c r="K70" i="1" s="1"/>
  <c r="Q49" i="1" l="1"/>
  <c r="Q46" i="1"/>
  <c r="Q43" i="1"/>
  <c r="K43" i="1" s="1"/>
  <c r="Q67" i="1" l="1"/>
  <c r="Q66" i="1"/>
  <c r="Q65" i="1"/>
  <c r="Q64" i="1"/>
  <c r="K64" i="1" s="1"/>
  <c r="C51" i="1"/>
  <c r="K49" i="1"/>
  <c r="K46" i="1"/>
  <c r="Q22" i="1" l="1"/>
  <c r="K22" i="1" s="1"/>
  <c r="C34" i="1"/>
  <c r="F66" i="1" l="1"/>
  <c r="F67" i="1"/>
  <c r="F65" i="1"/>
  <c r="F64" i="1"/>
  <c r="C47" i="1"/>
  <c r="C44" i="1"/>
  <c r="Q107" i="1"/>
  <c r="C75" i="1"/>
  <c r="C32" i="1"/>
  <c r="C24" i="1"/>
  <c r="Q69" i="1" l="1"/>
  <c r="I95" i="1" l="1"/>
  <c r="I94" i="1"/>
  <c r="C23" i="1" l="1"/>
  <c r="J6" i="1"/>
  <c r="Q106" i="1"/>
  <c r="K80" i="1"/>
  <c r="K5" i="1" s="1"/>
  <c r="K79" i="1"/>
  <c r="Q104" i="1"/>
  <c r="G104" i="1"/>
  <c r="H23" i="1"/>
  <c r="K69" i="1"/>
  <c r="K65" i="1"/>
  <c r="K66" i="1"/>
  <c r="K67" i="1"/>
  <c r="H29" i="1"/>
  <c r="K29" i="1" s="1"/>
  <c r="E20" i="1"/>
  <c r="K59" i="1"/>
  <c r="Q37" i="1"/>
  <c r="E28" i="1"/>
  <c r="H28" i="1"/>
  <c r="C86" i="1" l="1"/>
  <c r="C146" i="1" s="1"/>
  <c r="C109" i="1"/>
  <c r="C110" i="1" s="1"/>
  <c r="H31" i="1"/>
</calcChain>
</file>

<file path=xl/sharedStrings.xml><?xml version="1.0" encoding="utf-8"?>
<sst xmlns="http://schemas.openxmlformats.org/spreadsheetml/2006/main" count="156" uniqueCount="125">
  <si>
    <t>Verein</t>
  </si>
  <si>
    <t>Adresse</t>
  </si>
  <si>
    <t>Postfach</t>
  </si>
  <si>
    <t>Gründungsjahr</t>
  </si>
  <si>
    <t>Hilfstabelle</t>
  </si>
  <si>
    <t>Vereinsklasse</t>
  </si>
  <si>
    <t xml:space="preserve">Klasse </t>
  </si>
  <si>
    <t xml:space="preserve">Beitrag </t>
  </si>
  <si>
    <t>Jugendbeitrag</t>
  </si>
  <si>
    <t>Jugendliche mit Jahrgang</t>
  </si>
  <si>
    <t>und jünger</t>
  </si>
  <si>
    <t>Art. 4</t>
  </si>
  <si>
    <t xml:space="preserve">Art. 5 </t>
  </si>
  <si>
    <t>Jugendliche bis 10</t>
  </si>
  <si>
    <t>J_10</t>
  </si>
  <si>
    <t>J_19</t>
  </si>
  <si>
    <t>Art. 5</t>
  </si>
  <si>
    <t>Art. 6</t>
  </si>
  <si>
    <t>Ja</t>
  </si>
  <si>
    <t>Nein</t>
  </si>
  <si>
    <t>S_1</t>
  </si>
  <si>
    <t>S_2</t>
  </si>
  <si>
    <t>Sonderbeiträge</t>
  </si>
  <si>
    <t>S_3</t>
  </si>
  <si>
    <t>S_4</t>
  </si>
  <si>
    <t>Anzahl</t>
  </si>
  <si>
    <t>Teilnahme an</t>
  </si>
  <si>
    <t>Art. 8</t>
  </si>
  <si>
    <t>T_1</t>
  </si>
  <si>
    <t>T_2</t>
  </si>
  <si>
    <t>T:</t>
  </si>
  <si>
    <t>Beitrag für Jubiläum im Folgejahr</t>
  </si>
  <si>
    <t xml:space="preserve">Im kommenden Jahr wird ihr Verein </t>
  </si>
  <si>
    <t>J_1</t>
  </si>
  <si>
    <t>Jubiläum</t>
  </si>
  <si>
    <t>J_2</t>
  </si>
  <si>
    <t>J_3</t>
  </si>
  <si>
    <t>Jubiläumsbeitrag für laufendes Jahr (gestützt auf Antrag vom Vorjahr)</t>
  </si>
  <si>
    <t>(von der Verwaltung auszufüllen)</t>
  </si>
  <si>
    <t>Der Unterzeichnende bestätigt mit seiner Unterschrift die Korrektheit der gemachten Angaben.</t>
  </si>
  <si>
    <t xml:space="preserve">Unterschrift / Stempel </t>
  </si>
  <si>
    <t>Folgende Unterlagen sind gemeinsam mit diesem Formular einzureichen:</t>
  </si>
  <si>
    <t>Beilagen:</t>
  </si>
  <si>
    <t>Art. 4 II</t>
  </si>
  <si>
    <t>Art. 4 III</t>
  </si>
  <si>
    <t>Beitrag E</t>
  </si>
  <si>
    <t>Dirigent</t>
  </si>
  <si>
    <t>K_1</t>
  </si>
  <si>
    <t>K_2</t>
  </si>
  <si>
    <t>K_3</t>
  </si>
  <si>
    <t>K_4</t>
  </si>
  <si>
    <t>Art. 7</t>
  </si>
  <si>
    <t>Beiträge</t>
  </si>
  <si>
    <t>K1</t>
  </si>
  <si>
    <t>K2</t>
  </si>
  <si>
    <t>K3</t>
  </si>
  <si>
    <t>K4</t>
  </si>
  <si>
    <t>Durchführung eines eigenen aufwändigen Anlasses</t>
  </si>
  <si>
    <t>Durchführung eines Jahreskonzertes / Grosskonzertes</t>
  </si>
  <si>
    <t>Beitrag an besondere Anschaffungen</t>
  </si>
  <si>
    <t>Historische Uniformen</t>
  </si>
  <si>
    <t>Musikinstrumente</t>
  </si>
  <si>
    <t>Schulung / Weiterbildung</t>
  </si>
  <si>
    <t>GRB/BMB</t>
  </si>
  <si>
    <t>Beiträge von anderer Gemeinde</t>
  </si>
  <si>
    <t>Platzkonzert oder Ständchen / vergl. Veranstaltung</t>
  </si>
  <si>
    <t>Art. 9 IV</t>
  </si>
  <si>
    <t>Art. 8 IV</t>
  </si>
  <si>
    <t>Art. 8 V</t>
  </si>
  <si>
    <t>25 Jahre, bzw.</t>
  </si>
  <si>
    <t>50 Jahre dabei sind.</t>
  </si>
  <si>
    <t>Bemerkungen</t>
  </si>
  <si>
    <t>hier können Sie weitere Ergänzungen / Anregungen einbringen</t>
  </si>
  <si>
    <t xml:space="preserve">Mit dem Tabulator kann von einem ins nächste auszufüllende Feld </t>
  </si>
  <si>
    <t>gesprungen werden.</t>
  </si>
  <si>
    <t>ACHTUNG</t>
  </si>
  <si>
    <t>Bitte beachten Sie die einzureichenden Dokumente.</t>
  </si>
  <si>
    <t>CHF</t>
  </si>
  <si>
    <t>(wenn JA, Feld mit einem "x" markieren)</t>
  </si>
  <si>
    <t xml:space="preserve">Allgemeine Angaben zu den Finanzen </t>
  </si>
  <si>
    <t>Jugendliche bis und mit 18</t>
  </si>
  <si>
    <t>Überkommunale Vereine</t>
  </si>
  <si>
    <t>Rückstellungen für Anlässe / Anschaffungen (gesamt)</t>
  </si>
  <si>
    <t>Kosten für angestellten Dirigenten / musikalischen Leiter</t>
  </si>
  <si>
    <t>Uniformen / Vereinsbekleidungen</t>
  </si>
  <si>
    <t>Eigenkapital des Vereins (31.12.)</t>
  </si>
  <si>
    <t>Beitrag für Dirigent / musikalischen Leiter</t>
  </si>
  <si>
    <t>Grundbeitrag</t>
  </si>
  <si>
    <t>Art. 8 II</t>
  </si>
  <si>
    <t>Art. 2 I</t>
  </si>
  <si>
    <t>Neu gebildete Rückstellungen im Jahr</t>
  </si>
  <si>
    <t>Jahresaufwand (31.12.)</t>
  </si>
  <si>
    <t>Mit der elektronischen Zustellung des Formulars an die Gemeinde</t>
  </si>
  <si>
    <t>Vaduz bestätigt der Sender die Richtigkeit der getätigten Angaben.</t>
  </si>
  <si>
    <t>Nach Beendigung der Eingabe das Dokument speichern und gemeinsam</t>
  </si>
  <si>
    <t>mit einzureichenden Unterlagen zustellen an:</t>
  </si>
  <si>
    <t>PLZ / Ort</t>
  </si>
  <si>
    <t>E-Mail:</t>
  </si>
  <si>
    <r>
      <t>Mitgliederjubiläum</t>
    </r>
    <r>
      <rPr>
        <sz val="8"/>
        <rFont val="Arial"/>
        <family val="2"/>
      </rPr>
      <t xml:space="preserve"> </t>
    </r>
    <r>
      <rPr>
        <sz val="9"/>
        <color indexed="14"/>
        <rFont val="Arial"/>
        <family val="2"/>
      </rPr>
      <t>(zutreffendes Feld mit einem "x" markieren)</t>
    </r>
  </si>
  <si>
    <r>
      <t xml:space="preserve">Erwachsene </t>
    </r>
    <r>
      <rPr>
        <b/>
        <u/>
        <sz val="10"/>
        <rFont val="Arial"/>
        <family val="2"/>
      </rPr>
      <t>Aktiv</t>
    </r>
    <r>
      <rPr>
        <b/>
        <sz val="10"/>
        <rFont val="Arial"/>
        <family val="2"/>
      </rPr>
      <t>mitglieder</t>
    </r>
  </si>
  <si>
    <t xml:space="preserve"> GV-Protokoll / Jahresbericht</t>
  </si>
  <si>
    <r>
      <t xml:space="preserve">Sind im </t>
    </r>
    <r>
      <rPr>
        <b/>
        <sz val="10"/>
        <rFont val="Arial"/>
        <family val="2"/>
      </rPr>
      <t>kommenden</t>
    </r>
    <r>
      <rPr>
        <sz val="10"/>
        <rFont val="Arial"/>
        <family val="2"/>
      </rPr>
      <t xml:space="preserve"> Jahr besondere Anschaffungen geplant?</t>
    </r>
  </si>
  <si>
    <t xml:space="preserve"> Jahresrechnung (Bilanz / Erfolgsrechnung)</t>
  </si>
  <si>
    <t xml:space="preserve"> Revisionsbericht (unterzeichnet)</t>
  </si>
  <si>
    <r>
      <t xml:space="preserve">Leistungsbeitrag </t>
    </r>
    <r>
      <rPr>
        <sz val="9"/>
        <color indexed="14"/>
        <rFont val="Arial"/>
        <family val="2"/>
      </rPr>
      <t>(zutreffende Felder mit einem "x" markieren)</t>
    </r>
  </si>
  <si>
    <t>Ort und Datum</t>
  </si>
  <si>
    <t>Antragsformular für den Vereinsbeitrag "KULTUR"</t>
  </si>
  <si>
    <t>beizulegen</t>
  </si>
  <si>
    <t>Beiträge vom Land (Kulturstiftung FL / Verband)</t>
  </si>
  <si>
    <t>Name, Vorname, Adresse, Ort, Eintrittsjahr der Mitglieder mit einem Jubiläum angeben oder Liste beilegen.</t>
  </si>
  <si>
    <t>IBAN-Nr.</t>
  </si>
  <si>
    <t>Bank</t>
  </si>
  <si>
    <t>QR-Einzahlungsschein ist</t>
  </si>
  <si>
    <t xml:space="preserve"> QR-Einzahlungsschein / IBAN</t>
  </si>
  <si>
    <r>
      <t xml:space="preserve">Beiträge vom Land (Verband / </t>
    </r>
    <r>
      <rPr>
        <u/>
        <sz val="10"/>
        <rFont val="Arial"/>
        <family val="2"/>
      </rPr>
      <t>Sockel</t>
    </r>
    <r>
      <rPr>
        <sz val="10"/>
        <rFont val="Arial"/>
        <family val="2"/>
      </rPr>
      <t>beitrag Kulturstiftung)</t>
    </r>
  </si>
  <si>
    <t>Beitrag 2025</t>
  </si>
  <si>
    <t>slowUp 2024</t>
  </si>
  <si>
    <t>Umweltputzete 2024</t>
  </si>
  <si>
    <t>Teilnahme an einem Gemeindeanlass 2024</t>
  </si>
  <si>
    <r>
      <t xml:space="preserve">Gibt es in Ihrem Verein im kommenden Jahr </t>
    </r>
    <r>
      <rPr>
        <b/>
        <sz val="10"/>
        <rFont val="Arial"/>
        <family val="2"/>
      </rPr>
      <t>(2026)</t>
    </r>
    <r>
      <rPr>
        <sz val="10"/>
        <rFont val="Arial"/>
        <family val="2"/>
      </rPr>
      <t xml:space="preserve"> Mitglieder, die</t>
    </r>
  </si>
  <si>
    <t>Post: Gemeinde Vaduz, z. Hd. Alexandra M. Schädler, Städtle 6, Vaduz</t>
  </si>
  <si>
    <t>Mail: Kultur@vaduz.li</t>
  </si>
  <si>
    <t>Präsident/in</t>
  </si>
  <si>
    <t>Kassier/in</t>
  </si>
  <si>
    <t>Aktuar/in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</si>
</sst>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.5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b/>
      <sz val="10.5"/>
      <name val="Arial"/>
      <family val="2"/>
    </font>
    <font>
      <sz val="9"/>
      <color indexed="14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rgb="FFFF00FF"/>
      <name val="Arial"/>
      <family val="2"/>
    </font>
    <font>
      <sz val="8"/>
      <color rgb="FFFF00FF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8"/>
      <color rgb="FFFF0000"/>
      <name val="Arial"/>
      <family val="2"/>
    </font>
    <font>
      <sz val="10"/>
      <color theme="0"/>
      <name val="Arial"/>
      <family val="2"/>
    </font>
    <font>
      <b/>
      <sz val="18"/>
      <color theme="6" tint="-0.249977111117893"/>
      <name val="Arial"/>
      <family val="2"/>
    </font>
    <font>
      <b/>
      <sz val="9"/>
      <color theme="1"/>
      <name val="Arial"/>
      <family val="2"/>
    </font>
    <font>
      <u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theme="1" tint="0.34998626667073579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hair">
        <color theme="1" tint="0.34998626667073579"/>
      </bottom>
      <diagonal/>
    </border>
    <border>
      <left/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/>
      <top/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6" tint="-0.499984740745262"/>
      </bottom>
      <diagonal/>
    </border>
    <border>
      <left style="thin">
        <color theme="7" tint="-0.499984740745262"/>
      </left>
      <right/>
      <top/>
      <bottom/>
      <diagonal/>
    </border>
    <border>
      <left/>
      <right/>
      <top style="hair">
        <color theme="1" tint="0.34998626667073579"/>
      </top>
      <bottom/>
      <diagonal/>
    </border>
    <border>
      <left style="hair">
        <color theme="1" tint="0.34998626667073579"/>
      </left>
      <right/>
      <top style="hair">
        <color theme="1" tint="0.34998626667073579"/>
      </top>
      <bottom/>
      <diagonal/>
    </border>
    <border>
      <left/>
      <right style="hair">
        <color theme="1" tint="0.34998626667073579"/>
      </right>
      <top style="hair">
        <color theme="1" tint="0.34998626667073579"/>
      </top>
      <bottom/>
      <diagonal/>
    </border>
    <border>
      <left style="hair">
        <color theme="1" tint="0.34998626667073579"/>
      </left>
      <right/>
      <top/>
      <bottom/>
      <diagonal/>
    </border>
    <border>
      <left/>
      <right style="hair">
        <color theme="1" tint="0.34998626667073579"/>
      </right>
      <top/>
      <bottom/>
      <diagonal/>
    </border>
    <border>
      <left style="hair">
        <color theme="1" tint="0.34998626667073579"/>
      </left>
      <right/>
      <top/>
      <bottom style="hair">
        <color theme="1" tint="0.34998626667073579"/>
      </bottom>
      <diagonal/>
    </border>
    <border>
      <left/>
      <right style="hair">
        <color theme="1" tint="0.34998626667073579"/>
      </right>
      <top/>
      <bottom style="hair">
        <color theme="1" tint="0.34998626667073579"/>
      </bottom>
      <diagonal/>
    </border>
    <border>
      <left style="thin">
        <color theme="2" tint="-0.89996032593768116"/>
      </left>
      <right style="thin">
        <color theme="2" tint="-0.89996032593768116"/>
      </right>
      <top style="thin">
        <color theme="2" tint="-0.89996032593768116"/>
      </top>
      <bottom style="thin">
        <color theme="2" tint="-0.89996032593768116"/>
      </bottom>
      <diagonal/>
    </border>
    <border>
      <left/>
      <right/>
      <top style="hair">
        <color theme="2" tint="-0.89992980742820516"/>
      </top>
      <bottom style="hair">
        <color theme="1" tint="0.34998626667073579"/>
      </bottom>
      <diagonal/>
    </border>
    <border>
      <left/>
      <right/>
      <top/>
      <bottom style="hair">
        <color theme="2" tint="-0.749961851863155"/>
      </bottom>
      <diagonal/>
    </border>
    <border>
      <left/>
      <right/>
      <top style="hair">
        <color theme="1" tint="4.9989318521683403E-2"/>
      </top>
      <bottom style="hair">
        <color theme="1" tint="4.9989318521683403E-2"/>
      </bottom>
      <diagonal/>
    </border>
    <border>
      <left/>
      <right/>
      <top/>
      <bottom style="hair">
        <color theme="2" tint="-0.89992980742820516"/>
      </bottom>
      <diagonal/>
    </border>
    <border>
      <left style="dashed">
        <color theme="2" tint="-0.749961851863155"/>
      </left>
      <right style="dashed">
        <color theme="2" tint="-0.749961851863155"/>
      </right>
      <top/>
      <bottom style="dashed">
        <color theme="2" tint="-0.749961851863155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5" fillId="0" borderId="0" xfId="0" applyFont="1"/>
    <xf numFmtId="165" fontId="0" fillId="0" borderId="0" xfId="1" applyFont="1"/>
    <xf numFmtId="0" fontId="6" fillId="0" borderId="0" xfId="0" applyFont="1"/>
    <xf numFmtId="0" fontId="7" fillId="0" borderId="0" xfId="0" applyFont="1"/>
    <xf numFmtId="2" fontId="0" fillId="0" borderId="0" xfId="0" applyNumberFormat="1"/>
    <xf numFmtId="0" fontId="8" fillId="0" borderId="0" xfId="0" applyFont="1"/>
    <xf numFmtId="0" fontId="0" fillId="0" borderId="0" xfId="0" applyAlignment="1">
      <alignment horizontal="right"/>
    </xf>
    <xf numFmtId="0" fontId="10" fillId="0" borderId="0" xfId="0" applyFont="1"/>
    <xf numFmtId="165" fontId="5" fillId="0" borderId="0" xfId="1" applyFont="1"/>
    <xf numFmtId="0" fontId="5" fillId="0" borderId="0" xfId="0" applyFont="1" applyAlignment="1">
      <alignment horizontal="right"/>
    </xf>
    <xf numFmtId="0" fontId="11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0" fillId="0" borderId="0" xfId="0" applyProtection="1">
      <protection hidden="1"/>
    </xf>
    <xf numFmtId="0" fontId="0" fillId="4" borderId="0" xfId="0" applyFill="1" applyProtection="1">
      <protection hidden="1"/>
    </xf>
    <xf numFmtId="0" fontId="0" fillId="4" borderId="0" xfId="0" applyFill="1" applyAlignment="1" applyProtection="1">
      <alignment horizontal="right"/>
      <protection hidden="1"/>
    </xf>
    <xf numFmtId="165" fontId="5" fillId="0" borderId="0" xfId="1" applyFont="1" applyBorder="1"/>
    <xf numFmtId="0" fontId="0" fillId="0" borderId="0" xfId="0" applyFill="1"/>
    <xf numFmtId="0" fontId="2" fillId="0" borderId="0" xfId="0" applyFont="1" applyFill="1"/>
    <xf numFmtId="0" fontId="0" fillId="0" borderId="0" xfId="0" applyFill="1" applyProtection="1">
      <protection hidden="1"/>
    </xf>
    <xf numFmtId="0" fontId="13" fillId="0" borderId="0" xfId="0" applyFont="1"/>
    <xf numFmtId="0" fontId="10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2" fillId="0" borderId="0" xfId="0" applyFont="1" applyFill="1" applyBorder="1"/>
    <xf numFmtId="165" fontId="12" fillId="0" borderId="0" xfId="1" applyFont="1"/>
    <xf numFmtId="0" fontId="23" fillId="5" borderId="0" xfId="0" applyFont="1" applyFill="1" applyBorder="1"/>
    <xf numFmtId="2" fontId="0" fillId="4" borderId="0" xfId="0" applyNumberFormat="1" applyFill="1" applyProtection="1">
      <protection hidden="1"/>
    </xf>
    <xf numFmtId="0" fontId="2" fillId="6" borderId="0" xfId="0" applyFont="1" applyFill="1" applyBorder="1"/>
    <xf numFmtId="0" fontId="23" fillId="0" borderId="0" xfId="0" applyFont="1" applyFill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2" fillId="0" borderId="0" xfId="0" applyFont="1" applyProtection="1"/>
    <xf numFmtId="0" fontId="0" fillId="0" borderId="0" xfId="0" applyProtection="1"/>
    <xf numFmtId="0" fontId="0" fillId="0" borderId="0" xfId="0" applyFill="1" applyBorder="1" applyAlignment="1" applyProtection="1">
      <alignment horizontal="right"/>
    </xf>
    <xf numFmtId="165" fontId="12" fillId="0" borderId="0" xfId="1" applyFont="1" applyProtection="1"/>
    <xf numFmtId="0" fontId="12" fillId="0" borderId="0" xfId="0" applyFont="1" applyFill="1" applyBorder="1"/>
    <xf numFmtId="0" fontId="18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Fill="1"/>
    <xf numFmtId="0" fontId="17" fillId="2" borderId="0" xfId="0" applyFont="1" applyFill="1" applyAlignment="1">
      <alignment horizontal="right" vertical="top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 applyFill="1" applyAlignment="1">
      <alignment horizontal="left"/>
    </xf>
    <xf numFmtId="0" fontId="18" fillId="0" borderId="0" xfId="0" applyFont="1" applyAlignment="1">
      <alignment horizontal="left"/>
    </xf>
    <xf numFmtId="0" fontId="2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 applyProtection="1">
      <alignment vertical="top"/>
      <protection hidden="1"/>
    </xf>
    <xf numFmtId="0" fontId="0" fillId="4" borderId="0" xfId="0" applyFill="1" applyAlignment="1" applyProtection="1">
      <alignment vertical="top"/>
      <protection hidden="1"/>
    </xf>
    <xf numFmtId="0" fontId="23" fillId="8" borderId="0" xfId="0" applyFont="1" applyFill="1" applyBorder="1"/>
    <xf numFmtId="0" fontId="2" fillId="6" borderId="0" xfId="0" applyFont="1" applyFill="1" applyBorder="1" applyAlignment="1">
      <alignment vertical="top"/>
    </xf>
    <xf numFmtId="0" fontId="23" fillId="0" borderId="0" xfId="0" applyFont="1" applyFill="1" applyBorder="1"/>
    <xf numFmtId="0" fontId="25" fillId="0" borderId="0" xfId="0" applyFont="1" applyAlignment="1">
      <alignment horizontal="left"/>
    </xf>
    <xf numFmtId="0" fontId="26" fillId="0" borderId="0" xfId="0" applyFont="1"/>
    <xf numFmtId="0" fontId="1" fillId="0" borderId="0" xfId="0" applyFont="1"/>
    <xf numFmtId="0" fontId="20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3" borderId="11" xfId="0" applyFill="1" applyBorder="1" applyProtection="1">
      <protection locked="0"/>
    </xf>
    <xf numFmtId="0" fontId="24" fillId="0" borderId="0" xfId="0" applyFont="1" applyAlignment="1">
      <alignment horizontal="left" indent="1"/>
    </xf>
    <xf numFmtId="3" fontId="0" fillId="4" borderId="0" xfId="0" applyNumberFormat="1" applyFill="1" applyProtection="1">
      <protection hidden="1"/>
    </xf>
    <xf numFmtId="165" fontId="14" fillId="0" borderId="0" xfId="1" applyFont="1" applyFill="1" applyBorder="1"/>
    <xf numFmtId="0" fontId="30" fillId="0" borderId="0" xfId="0" applyFont="1" applyAlignment="1">
      <alignment horizontal="right" vertical="center"/>
    </xf>
    <xf numFmtId="0" fontId="12" fillId="9" borderId="1" xfId="0" applyFont="1" applyFill="1" applyBorder="1" applyProtection="1">
      <protection locked="0"/>
    </xf>
    <xf numFmtId="3" fontId="0" fillId="2" borderId="0" xfId="0" applyNumberFormat="1" applyFill="1"/>
    <xf numFmtId="3" fontId="0" fillId="5" borderId="0" xfId="0" applyNumberFormat="1" applyFill="1"/>
    <xf numFmtId="3" fontId="0" fillId="5" borderId="0" xfId="0" applyNumberFormat="1" applyFill="1" applyAlignment="1">
      <alignment vertical="top"/>
    </xf>
    <xf numFmtId="3" fontId="0" fillId="5" borderId="0" xfId="1" applyNumberFormat="1" applyFont="1" applyFill="1"/>
    <xf numFmtId="164" fontId="0" fillId="2" borderId="0" xfId="0" applyNumberFormat="1" applyFill="1"/>
    <xf numFmtId="164" fontId="0" fillId="2" borderId="0" xfId="1" applyNumberFormat="1" applyFont="1" applyFill="1"/>
    <xf numFmtId="164" fontId="0" fillId="7" borderId="0" xfId="1" applyNumberFormat="1" applyFont="1" applyFill="1" applyAlignment="1">
      <alignment vertical="center"/>
    </xf>
    <xf numFmtId="164" fontId="5" fillId="2" borderId="13" xfId="0" applyNumberFormat="1" applyFont="1" applyFill="1" applyBorder="1" applyAlignment="1">
      <alignment horizontal="right"/>
    </xf>
    <xf numFmtId="164" fontId="5" fillId="2" borderId="0" xfId="0" applyNumberFormat="1" applyFont="1" applyFill="1" applyAlignment="1">
      <alignment horizontal="right"/>
    </xf>
    <xf numFmtId="164" fontId="0" fillId="7" borderId="0" xfId="0" applyNumberFormat="1" applyFill="1" applyBorder="1"/>
    <xf numFmtId="0" fontId="0" fillId="0" borderId="0" xfId="0" applyFill="1" applyBorder="1" applyAlignment="1" applyProtection="1">
      <alignment horizontal="center" vertical="center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/>
    </xf>
    <xf numFmtId="0" fontId="27" fillId="0" borderId="0" xfId="0" applyFont="1" applyAlignment="1">
      <alignment horizontal="right"/>
    </xf>
    <xf numFmtId="0" fontId="0" fillId="0" borderId="21" xfId="0" applyBorder="1" applyAlignment="1">
      <alignment vertical="center"/>
    </xf>
    <xf numFmtId="0" fontId="23" fillId="8" borderId="0" xfId="0" applyFont="1" applyFill="1" applyBorder="1" applyAlignment="1">
      <alignment vertical="top"/>
    </xf>
    <xf numFmtId="0" fontId="28" fillId="0" borderId="0" xfId="0" applyFont="1"/>
    <xf numFmtId="0" fontId="31" fillId="5" borderId="0" xfId="0" applyFont="1" applyFill="1" applyBorder="1" applyAlignment="1">
      <alignment vertical="top"/>
    </xf>
    <xf numFmtId="164" fontId="2" fillId="10" borderId="5" xfId="0" applyNumberFormat="1" applyFont="1" applyFill="1" applyBorder="1" applyAlignment="1">
      <alignment horizontal="right" vertical="center"/>
    </xf>
    <xf numFmtId="0" fontId="1" fillId="11" borderId="25" xfId="0" applyFont="1" applyFill="1" applyBorder="1" applyAlignment="1" applyProtection="1">
      <alignment horizontal="left"/>
      <protection locked="0"/>
    </xf>
    <xf numFmtId="0" fontId="0" fillId="11" borderId="22" xfId="0" applyFill="1" applyBorder="1" applyAlignment="1" applyProtection="1">
      <alignment horizontal="left"/>
      <protection locked="0"/>
    </xf>
    <xf numFmtId="0" fontId="0" fillId="11" borderId="23" xfId="0" applyFill="1" applyBorder="1" applyAlignment="1" applyProtection="1">
      <alignment horizontal="right"/>
      <protection locked="0"/>
    </xf>
    <xf numFmtId="0" fontId="1" fillId="11" borderId="3" xfId="0" applyFont="1" applyFill="1" applyBorder="1" applyAlignment="1" applyProtection="1">
      <alignment horizontal="left"/>
      <protection locked="0"/>
    </xf>
    <xf numFmtId="0" fontId="1" fillId="11" borderId="6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" fillId="11" borderId="21" xfId="0" applyFont="1" applyFill="1" applyBorder="1" applyAlignment="1" applyProtection="1">
      <alignment horizontal="center" vertical="center"/>
      <protection locked="0"/>
    </xf>
    <xf numFmtId="3" fontId="0" fillId="11" borderId="21" xfId="0" applyNumberFormat="1" applyFill="1" applyBorder="1" applyAlignment="1" applyProtection="1">
      <alignment horizontal="right"/>
      <protection locked="0"/>
    </xf>
    <xf numFmtId="0" fontId="1" fillId="11" borderId="21" xfId="0" applyFont="1" applyFill="1" applyBorder="1" applyAlignment="1" applyProtection="1">
      <alignment horizontal="center"/>
      <protection locked="0"/>
    </xf>
    <xf numFmtId="3" fontId="1" fillId="11" borderId="21" xfId="0" applyNumberFormat="1" applyFont="1" applyFill="1" applyBorder="1" applyAlignment="1" applyProtection="1">
      <alignment horizontal="right"/>
      <protection locked="0"/>
    </xf>
    <xf numFmtId="3" fontId="1" fillId="11" borderId="21" xfId="0" applyNumberFormat="1" applyFont="1" applyFill="1" applyBorder="1" applyAlignment="1" applyProtection="1">
      <alignment horizontal="right" vertical="center"/>
      <protection locked="0"/>
    </xf>
    <xf numFmtId="0" fontId="0" fillId="11" borderId="21" xfId="0" applyFill="1" applyBorder="1" applyAlignment="1" applyProtection="1">
      <alignment horizontal="right" vertical="center"/>
      <protection locked="0"/>
    </xf>
    <xf numFmtId="0" fontId="32" fillId="0" borderId="0" xfId="0" applyFont="1" applyAlignment="1">
      <alignment horizontal="center"/>
    </xf>
    <xf numFmtId="0" fontId="1" fillId="0" borderId="0" xfId="0" applyFont="1" applyFill="1"/>
    <xf numFmtId="0" fontId="31" fillId="0" borderId="0" xfId="0" applyFont="1" applyFill="1" applyBorder="1"/>
    <xf numFmtId="0" fontId="33" fillId="5" borderId="0" xfId="0" applyFont="1" applyFill="1" applyBorder="1" applyAlignment="1">
      <alignment horizontal="center"/>
    </xf>
    <xf numFmtId="0" fontId="1" fillId="0" borderId="26" xfId="0" applyFont="1" applyFill="1" applyBorder="1" applyAlignment="1">
      <alignment vertical="center"/>
    </xf>
    <xf numFmtId="0" fontId="31" fillId="11" borderId="1" xfId="0" applyFont="1" applyFill="1" applyBorder="1" applyAlignment="1" applyProtection="1">
      <alignment horizontal="center" vertical="center"/>
      <protection locked="0"/>
    </xf>
    <xf numFmtId="0" fontId="1" fillId="12" borderId="4" xfId="0" applyFont="1" applyFill="1" applyBorder="1" applyAlignment="1">
      <alignment horizontal="center"/>
    </xf>
    <xf numFmtId="165" fontId="14" fillId="12" borderId="4" xfId="1" applyFont="1" applyFill="1" applyBorder="1"/>
    <xf numFmtId="0" fontId="1" fillId="11" borderId="3" xfId="0" applyFont="1" applyFill="1" applyBorder="1" applyAlignment="1" applyProtection="1">
      <alignment horizontal="left"/>
      <protection locked="0"/>
    </xf>
    <xf numFmtId="0" fontId="0" fillId="11" borderId="3" xfId="0" applyFill="1" applyBorder="1" applyAlignment="1" applyProtection="1">
      <alignment horizontal="left"/>
      <protection locked="0"/>
    </xf>
    <xf numFmtId="0" fontId="1" fillId="11" borderId="0" xfId="0" applyFont="1" applyFill="1" applyBorder="1" applyAlignment="1" applyProtection="1">
      <alignment horizontal="left"/>
      <protection locked="0"/>
    </xf>
    <xf numFmtId="0" fontId="0" fillId="11" borderId="0" xfId="0" applyFill="1" applyBorder="1" applyAlignment="1" applyProtection="1">
      <alignment horizontal="left"/>
      <protection locked="0"/>
    </xf>
    <xf numFmtId="0" fontId="1" fillId="11" borderId="24" xfId="0" applyFont="1" applyFill="1" applyBorder="1" applyAlignment="1" applyProtection="1">
      <alignment horizontal="left"/>
      <protection locked="0"/>
    </xf>
    <xf numFmtId="0" fontId="0" fillId="11" borderId="24" xfId="0" applyFill="1" applyBorder="1" applyAlignment="1" applyProtection="1">
      <alignment horizontal="left"/>
      <protection locked="0"/>
    </xf>
    <xf numFmtId="0" fontId="24" fillId="0" borderId="0" xfId="0" applyFont="1" applyFill="1" applyAlignment="1">
      <alignment horizontal="right" vertical="top" wrapText="1"/>
    </xf>
    <xf numFmtId="0" fontId="0" fillId="0" borderId="0" xfId="0" applyAlignment="1">
      <alignment vertical="top" wrapText="1"/>
    </xf>
    <xf numFmtId="0" fontId="1" fillId="11" borderId="10" xfId="0" applyFont="1" applyFill="1" applyBorder="1" applyAlignment="1" applyProtection="1">
      <alignment horizontal="left"/>
      <protection locked="0"/>
    </xf>
    <xf numFmtId="0" fontId="0" fillId="11" borderId="10" xfId="0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2" fillId="11" borderId="10" xfId="0" applyFont="1" applyFill="1" applyBorder="1" applyAlignment="1" applyProtection="1">
      <alignment horizontal="left"/>
      <protection locked="0"/>
    </xf>
    <xf numFmtId="0" fontId="1" fillId="11" borderId="9" xfId="0" applyFont="1" applyFill="1" applyBorder="1" applyAlignment="1" applyProtection="1">
      <alignment horizontal="left"/>
      <protection locked="0"/>
    </xf>
    <xf numFmtId="0" fontId="12" fillId="11" borderId="9" xfId="0" applyFont="1" applyFill="1" applyBorder="1" applyAlignment="1" applyProtection="1">
      <alignment horizontal="left"/>
      <protection locked="0"/>
    </xf>
    <xf numFmtId="0" fontId="0" fillId="11" borderId="2" xfId="0" applyFill="1" applyBorder="1" applyAlignment="1" applyProtection="1">
      <alignment horizontal="center"/>
      <protection locked="0"/>
    </xf>
    <xf numFmtId="0" fontId="1" fillId="11" borderId="7" xfId="0" applyFont="1" applyFill="1" applyBorder="1" applyAlignment="1" applyProtection="1">
      <alignment horizontal="left" vertical="top" wrapText="1"/>
      <protection locked="0"/>
    </xf>
    <xf numFmtId="0" fontId="12" fillId="11" borderId="6" xfId="0" applyFont="1" applyFill="1" applyBorder="1" applyAlignment="1" applyProtection="1">
      <alignment horizontal="left" vertical="top" wrapText="1"/>
      <protection locked="0"/>
    </xf>
    <xf numFmtId="0" fontId="12" fillId="11" borderId="8" xfId="0" applyFont="1" applyFill="1" applyBorder="1" applyAlignment="1" applyProtection="1">
      <alignment horizontal="left" vertical="top" wrapText="1"/>
      <protection locked="0"/>
    </xf>
    <xf numFmtId="0" fontId="1" fillId="11" borderId="6" xfId="0" applyFont="1" applyFill="1" applyBorder="1" applyAlignment="1" applyProtection="1">
      <alignment horizontal="left"/>
      <protection locked="0"/>
    </xf>
    <xf numFmtId="0" fontId="0" fillId="11" borderId="6" xfId="0" applyFill="1" applyBorder="1" applyAlignment="1" applyProtection="1">
      <alignment horizontal="left"/>
      <protection locked="0"/>
    </xf>
    <xf numFmtId="0" fontId="27" fillId="0" borderId="0" xfId="0" applyFont="1" applyAlignment="1">
      <alignment horizontal="left" vertical="top" wrapText="1"/>
    </xf>
    <xf numFmtId="0" fontId="28" fillId="0" borderId="0" xfId="0" applyFont="1" applyAlignment="1"/>
    <xf numFmtId="0" fontId="28" fillId="0" borderId="0" xfId="0" applyFont="1" applyAlignment="1">
      <alignment vertical="top" wrapText="1"/>
    </xf>
    <xf numFmtId="0" fontId="1" fillId="11" borderId="0" xfId="0" applyFont="1" applyFill="1" applyBorder="1" applyAlignment="1" applyProtection="1">
      <alignment horizontal="left" vertical="top" wrapText="1"/>
      <protection locked="0"/>
    </xf>
    <xf numFmtId="0" fontId="0" fillId="11" borderId="0" xfId="0" applyFill="1" applyBorder="1" applyAlignment="1" applyProtection="1">
      <alignment horizontal="left" vertical="top" wrapText="1"/>
      <protection locked="0"/>
    </xf>
    <xf numFmtId="0" fontId="0" fillId="11" borderId="0" xfId="0" applyFill="1" applyAlignment="1" applyProtection="1">
      <alignment horizontal="left" vertical="top" wrapText="1"/>
      <protection locked="0"/>
    </xf>
    <xf numFmtId="0" fontId="0" fillId="11" borderId="3" xfId="0" applyFill="1" applyBorder="1" applyAlignment="1" applyProtection="1">
      <alignment horizontal="left" vertical="top" wrapText="1"/>
      <protection locked="0"/>
    </xf>
    <xf numFmtId="0" fontId="0" fillId="11" borderId="15" xfId="0" applyFill="1" applyBorder="1" applyAlignment="1" applyProtection="1">
      <alignment horizontal="left" vertical="top" wrapText="1"/>
      <protection locked="0"/>
    </xf>
    <xf numFmtId="0" fontId="0" fillId="11" borderId="14" xfId="0" applyFill="1" applyBorder="1" applyAlignment="1" applyProtection="1">
      <alignment horizontal="left" vertical="top" wrapText="1"/>
      <protection locked="0"/>
    </xf>
    <xf numFmtId="0" fontId="0" fillId="11" borderId="16" xfId="0" applyFill="1" applyBorder="1" applyAlignment="1" applyProtection="1">
      <alignment horizontal="left" vertical="top" wrapText="1"/>
      <protection locked="0"/>
    </xf>
    <xf numFmtId="0" fontId="0" fillId="11" borderId="17" xfId="0" applyFill="1" applyBorder="1" applyAlignment="1" applyProtection="1">
      <alignment horizontal="left" vertical="top" wrapText="1"/>
      <protection locked="0"/>
    </xf>
    <xf numFmtId="0" fontId="0" fillId="11" borderId="18" xfId="0" applyFill="1" applyBorder="1" applyAlignment="1" applyProtection="1">
      <alignment horizontal="left" vertical="top" wrapText="1"/>
      <protection locked="0"/>
    </xf>
    <xf numFmtId="0" fontId="0" fillId="11" borderId="17" xfId="0" applyFill="1" applyBorder="1" applyAlignment="1" applyProtection="1">
      <alignment wrapText="1"/>
      <protection locked="0"/>
    </xf>
    <xf numFmtId="0" fontId="0" fillId="11" borderId="0" xfId="0" applyFill="1" applyBorder="1" applyAlignment="1" applyProtection="1">
      <alignment wrapText="1"/>
      <protection locked="0"/>
    </xf>
    <xf numFmtId="0" fontId="0" fillId="11" borderId="18" xfId="0" applyFill="1" applyBorder="1" applyAlignment="1" applyProtection="1">
      <alignment wrapText="1"/>
      <protection locked="0"/>
    </xf>
    <xf numFmtId="0" fontId="0" fillId="11" borderId="19" xfId="0" applyFill="1" applyBorder="1" applyAlignment="1" applyProtection="1">
      <alignment wrapText="1"/>
      <protection locked="0"/>
    </xf>
    <xf numFmtId="0" fontId="0" fillId="11" borderId="3" xfId="0" applyFill="1" applyBorder="1" applyAlignment="1" applyProtection="1">
      <alignment wrapText="1"/>
      <protection locked="0"/>
    </xf>
    <xf numFmtId="0" fontId="0" fillId="11" borderId="20" xfId="0" applyFill="1" applyBorder="1" applyAlignment="1" applyProtection="1">
      <alignment wrapText="1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CC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1"/>
  <sheetViews>
    <sheetView showGridLines="0" tabSelected="1" zoomScale="85" zoomScaleNormal="85" workbookViewId="0">
      <selection activeCell="C16" sqref="C16:G16"/>
    </sheetView>
  </sheetViews>
  <sheetFormatPr baseColWidth="10" defaultRowHeight="12.75" x14ac:dyDescent="0.2"/>
  <cols>
    <col min="1" max="1" width="11.42578125" customWidth="1"/>
    <col min="2" max="2" width="3.7109375" customWidth="1"/>
    <col min="3" max="3" width="14" customWidth="1"/>
    <col min="4" max="4" width="10.7109375" customWidth="1"/>
    <col min="5" max="5" width="12.5703125" customWidth="1"/>
    <col min="6" max="6" width="13.28515625" customWidth="1"/>
    <col min="7" max="7" width="11.140625" customWidth="1"/>
    <col min="8" max="8" width="10.42578125" customWidth="1"/>
    <col min="9" max="9" width="9.42578125" customWidth="1"/>
    <col min="10" max="10" width="5.5703125" customWidth="1"/>
    <col min="11" max="11" width="14.85546875" customWidth="1"/>
    <col min="12" max="12" width="4.85546875" customWidth="1"/>
    <col min="13" max="13" width="67.28515625" customWidth="1"/>
    <col min="14" max="15" width="11.42578125" hidden="1" customWidth="1"/>
    <col min="16" max="16" width="11.42578125" style="19" hidden="1" customWidth="1"/>
    <col min="17" max="17" width="11.42578125" style="20" hidden="1" customWidth="1"/>
    <col min="18" max="18" width="1.28515625" style="19" customWidth="1"/>
    <col min="19" max="20" width="11.42578125" style="19" customWidth="1"/>
    <col min="21" max="26" width="11.42578125" style="19"/>
    <col min="27" max="27" width="7.42578125" customWidth="1"/>
    <col min="28" max="28" width="11.42578125" hidden="1" customWidth="1"/>
  </cols>
  <sheetData>
    <row r="1" spans="1:26" ht="23.25" x14ac:dyDescent="0.35">
      <c r="A1" s="137" t="s">
        <v>106</v>
      </c>
      <c r="B1" s="137"/>
      <c r="C1" s="137"/>
      <c r="D1" s="137"/>
      <c r="E1" s="137"/>
      <c r="F1" s="137"/>
      <c r="G1" s="119">
        <v>2025</v>
      </c>
    </row>
    <row r="2" spans="1:26" x14ac:dyDescent="0.2">
      <c r="N2" s="23"/>
      <c r="O2" s="23"/>
      <c r="P2" s="25"/>
      <c r="Q2" s="25"/>
      <c r="R2" s="25"/>
      <c r="S2" s="25"/>
      <c r="T2" s="25"/>
      <c r="U2" s="25"/>
      <c r="V2" s="25"/>
    </row>
    <row r="3" spans="1:26" x14ac:dyDescent="0.2">
      <c r="K3" s="138" t="s">
        <v>115</v>
      </c>
      <c r="M3" s="31" t="s">
        <v>75</v>
      </c>
      <c r="N3" s="23"/>
      <c r="O3" s="23"/>
      <c r="P3" s="25"/>
      <c r="Q3" s="25"/>
      <c r="R3" s="25"/>
      <c r="S3" s="25"/>
      <c r="T3" s="25"/>
      <c r="U3" s="25"/>
      <c r="V3" s="25"/>
    </row>
    <row r="4" spans="1:26" ht="15" customHeight="1" x14ac:dyDescent="0.2">
      <c r="A4" s="18" t="s">
        <v>0</v>
      </c>
      <c r="B4" s="2"/>
      <c r="C4" s="129"/>
      <c r="D4" s="130"/>
      <c r="E4" s="130"/>
      <c r="F4" s="130"/>
      <c r="G4" s="130"/>
      <c r="K4" s="139"/>
      <c r="M4" s="33" t="s">
        <v>73</v>
      </c>
      <c r="N4" s="23"/>
      <c r="O4" s="23"/>
      <c r="P4" s="25"/>
      <c r="Q4" s="25"/>
      <c r="R4" s="25"/>
      <c r="S4" s="25"/>
      <c r="T4" s="25"/>
      <c r="U4" s="25"/>
      <c r="V4" s="25"/>
    </row>
    <row r="5" spans="1:26" ht="15" customHeight="1" x14ac:dyDescent="0.2">
      <c r="A5" s="18" t="s">
        <v>1</v>
      </c>
      <c r="B5" s="2"/>
      <c r="C5" s="131"/>
      <c r="D5" s="132"/>
      <c r="E5" s="132"/>
      <c r="F5" s="132"/>
      <c r="G5" s="132"/>
      <c r="K5" s="105">
        <f>SUM(SUM(K20:K58)+SUM(K64:K67)+(K69+K70)+(K79+K80)+K88)*Q104</f>
        <v>0</v>
      </c>
      <c r="M5" s="33" t="s">
        <v>74</v>
      </c>
      <c r="N5" s="23"/>
      <c r="O5" s="23"/>
      <c r="P5" s="25"/>
      <c r="Q5" s="25"/>
      <c r="R5" s="25"/>
      <c r="S5" s="25"/>
      <c r="T5" s="25"/>
      <c r="U5" s="25"/>
      <c r="V5" s="25"/>
    </row>
    <row r="6" spans="1:26" ht="15" customHeight="1" x14ac:dyDescent="0.2">
      <c r="A6" s="18" t="s">
        <v>2</v>
      </c>
      <c r="B6" s="2"/>
      <c r="C6" s="106"/>
      <c r="J6" s="133" t="str">
        <f>IF($H$104=0,"Eigenkapital ist im 
Antrag aufzuführen","")</f>
        <v>Eigenkapital ist im 
Antrag aufzuführen</v>
      </c>
      <c r="K6" s="134"/>
      <c r="N6" s="23"/>
      <c r="O6" s="23"/>
      <c r="P6" s="25"/>
      <c r="Q6" s="25"/>
      <c r="R6" s="25"/>
      <c r="S6" s="25"/>
      <c r="T6" s="25"/>
      <c r="U6" s="25"/>
      <c r="V6" s="25"/>
    </row>
    <row r="7" spans="1:26" ht="15" customHeight="1" x14ac:dyDescent="0.2">
      <c r="A7" s="18" t="s">
        <v>96</v>
      </c>
      <c r="B7" s="2"/>
      <c r="C7" s="107"/>
      <c r="D7" s="18"/>
      <c r="E7" s="18"/>
      <c r="F7" s="18"/>
      <c r="J7" s="134"/>
      <c r="K7" s="134"/>
      <c r="M7" s="34"/>
      <c r="N7" s="23"/>
      <c r="O7" s="23"/>
      <c r="P7" s="25"/>
      <c r="Q7" s="25"/>
      <c r="R7" s="25"/>
      <c r="S7" s="25"/>
      <c r="T7" s="25"/>
      <c r="U7" s="25"/>
      <c r="V7" s="25"/>
    </row>
    <row r="8" spans="1:26" ht="9" customHeight="1" x14ac:dyDescent="0.2">
      <c r="A8" s="18"/>
      <c r="B8" s="2"/>
      <c r="J8" s="134"/>
      <c r="K8" s="134"/>
    </row>
    <row r="9" spans="1:26" ht="15" customHeight="1" x14ac:dyDescent="0.2">
      <c r="A9" s="18" t="s">
        <v>3</v>
      </c>
      <c r="B9" s="2"/>
      <c r="C9" s="108"/>
    </row>
    <row r="10" spans="1:26" ht="8.25" customHeight="1" x14ac:dyDescent="0.2">
      <c r="A10" s="18"/>
    </row>
    <row r="11" spans="1:26" ht="15" customHeight="1" x14ac:dyDescent="0.2">
      <c r="A11" s="65" t="s">
        <v>122</v>
      </c>
      <c r="B11" s="2"/>
      <c r="C11" s="135"/>
      <c r="D11" s="136"/>
      <c r="E11" s="136"/>
      <c r="F11" s="48" t="s">
        <v>97</v>
      </c>
      <c r="G11" s="140"/>
      <c r="H11" s="140"/>
      <c r="I11" s="140"/>
      <c r="J11" s="48" t="s">
        <v>30</v>
      </c>
      <c r="K11" s="109"/>
      <c r="O11" s="19"/>
      <c r="P11" s="20"/>
      <c r="Q11" s="19"/>
      <c r="S11"/>
      <c r="Z11"/>
    </row>
    <row r="12" spans="1:26" ht="15" customHeight="1" x14ac:dyDescent="0.2">
      <c r="A12" s="65" t="s">
        <v>123</v>
      </c>
      <c r="B12" s="2"/>
      <c r="C12" s="135"/>
      <c r="D12" s="136"/>
      <c r="E12" s="136"/>
      <c r="F12" s="48" t="s">
        <v>97</v>
      </c>
      <c r="G12" s="141"/>
      <c r="H12" s="142"/>
      <c r="I12" s="142"/>
      <c r="J12" s="48" t="s">
        <v>30</v>
      </c>
      <c r="K12" s="110"/>
      <c r="O12" s="19"/>
      <c r="P12" s="20"/>
      <c r="Q12" s="19"/>
      <c r="S12"/>
      <c r="Z12"/>
    </row>
    <row r="13" spans="1:26" ht="15" customHeight="1" x14ac:dyDescent="0.2">
      <c r="A13" s="65" t="s">
        <v>124</v>
      </c>
      <c r="B13" s="2"/>
      <c r="C13" s="135"/>
      <c r="D13" s="136"/>
      <c r="E13" s="136"/>
      <c r="F13" s="48" t="s">
        <v>97</v>
      </c>
      <c r="G13" s="135"/>
      <c r="H13" s="136"/>
      <c r="I13" s="136"/>
      <c r="J13" s="48" t="s">
        <v>30</v>
      </c>
      <c r="K13" s="109"/>
      <c r="O13" s="19"/>
      <c r="P13" s="20"/>
      <c r="Q13" s="19"/>
      <c r="S13"/>
      <c r="Z13"/>
    </row>
    <row r="14" spans="1:26" x14ac:dyDescent="0.2">
      <c r="A14" s="18"/>
      <c r="H14" s="3"/>
      <c r="I14" s="3"/>
    </row>
    <row r="15" spans="1:26" ht="15" customHeight="1" x14ac:dyDescent="0.2">
      <c r="A15" s="65" t="s">
        <v>111</v>
      </c>
      <c r="B15" s="2"/>
      <c r="C15" s="127"/>
      <c r="D15" s="128"/>
      <c r="E15" s="128"/>
      <c r="F15" s="128"/>
      <c r="G15" s="128"/>
      <c r="H15" s="63" t="s">
        <v>112</v>
      </c>
      <c r="I15" s="3"/>
    </row>
    <row r="16" spans="1:26" ht="15" customHeight="1" x14ac:dyDescent="0.2">
      <c r="A16" s="65" t="s">
        <v>110</v>
      </c>
      <c r="B16" s="2"/>
      <c r="C16" s="147"/>
      <c r="D16" s="148"/>
      <c r="E16" s="148"/>
      <c r="F16" s="148"/>
      <c r="G16" s="148"/>
      <c r="H16" s="63" t="s">
        <v>107</v>
      </c>
      <c r="I16" s="3"/>
    </row>
    <row r="17" spans="1:17" ht="12.75" customHeight="1" x14ac:dyDescent="0.2">
      <c r="H17" s="3"/>
      <c r="I17" s="3"/>
    </row>
    <row r="18" spans="1:17" ht="12.75" customHeight="1" x14ac:dyDescent="0.2">
      <c r="H18" s="3"/>
      <c r="I18" s="3"/>
    </row>
    <row r="19" spans="1:17" ht="13.5" x14ac:dyDescent="0.2">
      <c r="A19" s="47" t="s">
        <v>87</v>
      </c>
      <c r="H19" s="5"/>
      <c r="I19" s="5"/>
      <c r="K19" s="50" t="s">
        <v>115</v>
      </c>
    </row>
    <row r="20" spans="1:17" ht="15" customHeight="1" x14ac:dyDescent="0.2">
      <c r="A20" s="42" t="s">
        <v>43</v>
      </c>
      <c r="B20" s="4"/>
      <c r="C20" s="1" t="s">
        <v>5</v>
      </c>
      <c r="D20" s="101">
        <f>IF(C9="",0,(IF(G1-C9&gt;=51,4,(IF(G1-C9&gt;=26,3,IF(G1-C9&gt;=11,2,IF(G1-C9&gt;=3,1,0)))))))</f>
        <v>0</v>
      </c>
      <c r="E20" s="11" t="str">
        <f>IF(D20=0,"Anspruch auf Vereinsbeitrag nicht gegeben.","")</f>
        <v>Anspruch auf Vereinsbeitrag nicht gegeben.</v>
      </c>
      <c r="H20" s="14">
        <f>IF(D20=1,B_1,IF(D20=2,B_2,IF(D20=3,B_3,IF(D20=4,B_4,0))))</f>
        <v>0</v>
      </c>
      <c r="I20" s="14"/>
      <c r="K20" s="79">
        <f>ROUNDUP(H20,0)</f>
        <v>0</v>
      </c>
    </row>
    <row r="21" spans="1:17" x14ac:dyDescent="0.2">
      <c r="A21" s="42"/>
      <c r="B21" s="4"/>
      <c r="C21" s="37"/>
      <c r="H21" s="14"/>
      <c r="I21" s="14"/>
      <c r="K21" s="79"/>
    </row>
    <row r="22" spans="1:17" ht="15" customHeight="1" x14ac:dyDescent="0.2">
      <c r="A22" s="42" t="s">
        <v>44</v>
      </c>
      <c r="B22" s="4"/>
      <c r="C22" s="1" t="s">
        <v>99</v>
      </c>
      <c r="G22" s="118"/>
      <c r="H22" s="14">
        <f>G22*B_Erw</f>
        <v>0</v>
      </c>
      <c r="I22" s="14"/>
      <c r="K22" s="79">
        <f>ROUNDUP(Q22,0)</f>
        <v>0</v>
      </c>
      <c r="Q22" s="20">
        <f>IF(G22*B_Erw&lt;3001,G22*B_Erw,3000)</f>
        <v>0</v>
      </c>
    </row>
    <row r="23" spans="1:17" x14ac:dyDescent="0.2">
      <c r="A23" s="43"/>
      <c r="B23" s="16"/>
      <c r="C23" s="44" t="str">
        <f>IF($G$22&gt;0,"Mitgliederliste beilegen","keine Aktivmitglieder im Verein")</f>
        <v>keine Aktivmitglieder im Verein</v>
      </c>
      <c r="H23" s="68" t="str">
        <f>IF(H22&gt;3000,"Der max. Beitrag ist begrenzt","")</f>
        <v/>
      </c>
      <c r="K23" s="79"/>
    </row>
    <row r="24" spans="1:17" x14ac:dyDescent="0.2">
      <c r="A24" s="43"/>
      <c r="B24" s="16"/>
      <c r="C24" s="66" t="str">
        <f>IF($G$22&gt;0,"(Name, Adresse, Jahrgang, Kategorie [aktiv / passiv])","")</f>
        <v/>
      </c>
      <c r="H24" s="11"/>
      <c r="K24" s="79"/>
    </row>
    <row r="25" spans="1:17" x14ac:dyDescent="0.2">
      <c r="A25" s="43"/>
      <c r="B25" s="16"/>
      <c r="C25" s="66"/>
      <c r="H25" s="11"/>
      <c r="K25" s="79"/>
    </row>
    <row r="26" spans="1:17" x14ac:dyDescent="0.2">
      <c r="A26" s="18"/>
      <c r="H26" s="6"/>
      <c r="I26" s="6"/>
      <c r="K26" s="79"/>
    </row>
    <row r="27" spans="1:17" ht="13.5" x14ac:dyDescent="0.2">
      <c r="A27" s="47" t="s">
        <v>8</v>
      </c>
      <c r="B27" s="2"/>
      <c r="D27" s="18"/>
      <c r="E27" s="18"/>
      <c r="F27" s="18"/>
      <c r="H27" s="6"/>
      <c r="I27" s="6"/>
      <c r="K27" s="79"/>
    </row>
    <row r="28" spans="1:17" hidden="1" x14ac:dyDescent="0.2">
      <c r="C28" s="18" t="s">
        <v>9</v>
      </c>
      <c r="D28" s="18"/>
      <c r="E28" s="18">
        <f>G1-10</f>
        <v>2015</v>
      </c>
      <c r="F28" s="18" t="s">
        <v>10</v>
      </c>
      <c r="G28" s="69"/>
      <c r="H28" s="14">
        <f>G28*J_10</f>
        <v>0</v>
      </c>
      <c r="I28" s="14"/>
      <c r="K28" s="79"/>
    </row>
    <row r="29" spans="1:17" ht="15" customHeight="1" x14ac:dyDescent="0.2">
      <c r="A29" s="18" t="s">
        <v>16</v>
      </c>
      <c r="C29" s="18" t="s">
        <v>9</v>
      </c>
      <c r="D29" s="18"/>
      <c r="E29" s="18">
        <f>G1-19</f>
        <v>2006</v>
      </c>
      <c r="F29" s="18" t="s">
        <v>10</v>
      </c>
      <c r="G29" s="118"/>
      <c r="H29" s="14">
        <f>G29*J_19</f>
        <v>0</v>
      </c>
      <c r="I29" s="14"/>
      <c r="K29" s="80">
        <f>IF($H$29&gt;10001,10000,H29)</f>
        <v>0</v>
      </c>
    </row>
    <row r="30" spans="1:17" ht="3" customHeight="1" x14ac:dyDescent="0.2">
      <c r="H30" s="22"/>
      <c r="I30" s="22"/>
      <c r="K30" s="79"/>
    </row>
    <row r="31" spans="1:17" ht="10.5" customHeight="1" x14ac:dyDescent="0.2">
      <c r="C31" s="45" t="str">
        <f>IF(G29&gt;0,"Jugendmitgliederliste beilegen","keine Jugendliche im Verein")</f>
        <v>keine Jugendliche im Verein</v>
      </c>
      <c r="H31" s="11" t="str">
        <f>IF(H29&gt;10000,"Der max. Beitrag ist begrenzt","")</f>
        <v/>
      </c>
      <c r="K31" s="79"/>
    </row>
    <row r="32" spans="1:17" x14ac:dyDescent="0.2">
      <c r="A32" s="16"/>
      <c r="B32" s="16"/>
      <c r="C32" s="67" t="str">
        <f>IF(G29&gt;0,"(Name, Adresse, Jahrgang, Kategorie [aktiv / passiv])","")</f>
        <v/>
      </c>
      <c r="K32" s="79"/>
    </row>
    <row r="33" spans="1:26" ht="10.5" customHeight="1" x14ac:dyDescent="0.2">
      <c r="K33" s="79"/>
    </row>
    <row r="34" spans="1:26" x14ac:dyDescent="0.2">
      <c r="C34" s="46" t="str">
        <f>IF(SUM(G22:G29)&lt;10,"Anspruch auf Vereinsbeitrag ist nicht gegeben, da weniger als 10 Mitglieder.","")</f>
        <v>Anspruch auf Vereinsbeitrag ist nicht gegeben, da weniger als 10 Mitglieder.</v>
      </c>
      <c r="K34" s="79"/>
    </row>
    <row r="35" spans="1:26" ht="15.75" customHeight="1" x14ac:dyDescent="0.2">
      <c r="K35" s="79"/>
    </row>
    <row r="36" spans="1:26" ht="15" customHeight="1" x14ac:dyDescent="0.2">
      <c r="A36" s="56" t="s">
        <v>104</v>
      </c>
      <c r="B36" s="57"/>
      <c r="C36" s="57"/>
      <c r="D36" s="57"/>
      <c r="E36" s="57"/>
      <c r="F36" s="104"/>
      <c r="G36" s="122" t="s">
        <v>18</v>
      </c>
      <c r="H36" s="122" t="s">
        <v>19</v>
      </c>
      <c r="K36" s="79"/>
    </row>
    <row r="37" spans="1:26" ht="14.1" customHeight="1" x14ac:dyDescent="0.2">
      <c r="A37" s="18" t="s">
        <v>17</v>
      </c>
      <c r="B37" s="53" t="s">
        <v>53</v>
      </c>
      <c r="C37" s="120" t="s">
        <v>118</v>
      </c>
      <c r="D37" s="49"/>
      <c r="E37" s="49"/>
      <c r="F37" s="121"/>
      <c r="G37" s="124"/>
      <c r="H37" s="124"/>
      <c r="I37" s="85"/>
      <c r="J37" s="86"/>
      <c r="K37" s="79"/>
      <c r="Q37" s="20">
        <f>COUNTIF(G37:H37,"x")</f>
        <v>0</v>
      </c>
    </row>
    <row r="38" spans="1:26" x14ac:dyDescent="0.2">
      <c r="B38" s="111"/>
      <c r="C38" s="65"/>
      <c r="D38" s="65"/>
      <c r="E38" s="65"/>
      <c r="F38" s="112" t="s">
        <v>25</v>
      </c>
      <c r="G38" s="123">
        <f>IF(H37="x",0,COUNTIF(G40:G41,"x"))</f>
        <v>0</v>
      </c>
      <c r="H38" s="87"/>
      <c r="I38" s="87"/>
      <c r="J38" s="87"/>
      <c r="K38" s="80" t="str">
        <f>IF(G37="x",G38*S_1,"")</f>
        <v/>
      </c>
    </row>
    <row r="39" spans="1:26" ht="3.75" customHeight="1" x14ac:dyDescent="0.2">
      <c r="B39" s="111"/>
      <c r="C39" s="65"/>
      <c r="D39" s="65"/>
      <c r="E39" s="65"/>
      <c r="F39" s="65"/>
      <c r="G39" s="87"/>
      <c r="H39" s="87"/>
      <c r="I39" s="87"/>
      <c r="J39" s="87"/>
      <c r="K39" s="79"/>
    </row>
    <row r="40" spans="1:26" ht="14.1" customHeight="1" x14ac:dyDescent="0.2">
      <c r="B40" s="111"/>
      <c r="C40" s="65" t="s">
        <v>26</v>
      </c>
      <c r="D40" s="1" t="s">
        <v>116</v>
      </c>
      <c r="E40" s="65"/>
      <c r="F40" s="65"/>
      <c r="G40" s="113"/>
      <c r="H40" s="87"/>
      <c r="I40" s="87"/>
      <c r="J40" s="87"/>
      <c r="K40" s="79"/>
    </row>
    <row r="41" spans="1:26" ht="14.1" customHeight="1" x14ac:dyDescent="0.2">
      <c r="B41" s="111"/>
      <c r="C41" s="65"/>
      <c r="D41" s="1" t="s">
        <v>117</v>
      </c>
      <c r="E41" s="65"/>
      <c r="F41" s="65"/>
      <c r="G41" s="113"/>
      <c r="H41" s="87"/>
      <c r="I41" s="87"/>
      <c r="J41" s="87"/>
      <c r="K41" s="79"/>
    </row>
    <row r="42" spans="1:26" ht="8.25" customHeight="1" x14ac:dyDescent="0.2">
      <c r="B42" s="53"/>
      <c r="C42" s="18"/>
      <c r="D42" s="1"/>
      <c r="E42" s="18"/>
      <c r="F42" s="18"/>
      <c r="G42" s="88"/>
      <c r="H42" s="87"/>
      <c r="I42" s="87"/>
      <c r="J42" s="89"/>
      <c r="K42" s="79"/>
    </row>
    <row r="43" spans="1:26" s="23" customFormat="1" ht="14.1" customHeight="1" x14ac:dyDescent="0.2">
      <c r="B43" s="54" t="s">
        <v>54</v>
      </c>
      <c r="C43" s="49" t="s">
        <v>65</v>
      </c>
      <c r="D43" s="24"/>
      <c r="E43" s="49"/>
      <c r="F43" s="49"/>
      <c r="G43" s="113"/>
      <c r="H43" s="90"/>
      <c r="I43" s="91" t="s">
        <v>25</v>
      </c>
      <c r="J43" s="118"/>
      <c r="K43" s="80" t="str">
        <f>Q43</f>
        <v/>
      </c>
      <c r="P43" s="25"/>
      <c r="Q43" s="20" t="str">
        <f>IF(G43="x",J43*S_2,"")</f>
        <v/>
      </c>
      <c r="R43" s="25"/>
      <c r="S43" s="25"/>
      <c r="T43" s="25"/>
      <c r="U43" s="25"/>
      <c r="V43" s="25"/>
      <c r="W43" s="25"/>
      <c r="X43" s="25"/>
      <c r="Y43" s="25"/>
      <c r="Z43" s="25"/>
    </row>
    <row r="44" spans="1:26" s="23" customFormat="1" x14ac:dyDescent="0.2">
      <c r="B44" s="55"/>
      <c r="C44" s="45" t="str">
        <f>IF(G43&gt;0,"Liste mit Auflistung der Anlässe beilegen","")</f>
        <v/>
      </c>
      <c r="D44" s="24"/>
      <c r="E44" s="49"/>
      <c r="F44" s="49"/>
      <c r="G44" s="85"/>
      <c r="H44" s="92"/>
      <c r="I44" s="93"/>
      <c r="J44" s="94"/>
      <c r="K44" s="79"/>
      <c r="P44" s="25"/>
      <c r="Q44" s="20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8.25" customHeight="1" x14ac:dyDescent="0.2">
      <c r="B45" s="53"/>
      <c r="C45" s="18"/>
      <c r="D45" s="1"/>
      <c r="E45" s="18"/>
      <c r="F45" s="18"/>
      <c r="G45" s="85"/>
      <c r="H45" s="95"/>
      <c r="I45" s="96"/>
      <c r="J45" s="87"/>
      <c r="K45" s="79"/>
    </row>
    <row r="46" spans="1:26" s="23" customFormat="1" ht="14.1" customHeight="1" x14ac:dyDescent="0.2">
      <c r="B46" s="54" t="s">
        <v>55</v>
      </c>
      <c r="C46" s="49" t="s">
        <v>58</v>
      </c>
      <c r="D46" s="24"/>
      <c r="E46" s="49"/>
      <c r="F46" s="49"/>
      <c r="G46" s="113"/>
      <c r="H46" s="90"/>
      <c r="I46" s="97" t="s">
        <v>25</v>
      </c>
      <c r="J46" s="118"/>
      <c r="K46" s="80" t="str">
        <f>Q46</f>
        <v/>
      </c>
      <c r="P46" s="25"/>
      <c r="Q46" s="20" t="str">
        <f>IF(G46="x",J46*S_3,"")</f>
        <v/>
      </c>
      <c r="R46" s="25"/>
      <c r="S46" s="25"/>
      <c r="T46" s="25"/>
      <c r="U46" s="25"/>
      <c r="V46" s="25"/>
      <c r="W46" s="25"/>
      <c r="X46" s="25"/>
      <c r="Y46" s="25"/>
      <c r="Z46" s="25"/>
    </row>
    <row r="47" spans="1:26" s="23" customFormat="1" x14ac:dyDescent="0.2">
      <c r="B47" s="55"/>
      <c r="C47" s="45" t="str">
        <f>IF(G46&gt;0,"Liste mit Auflistung der Anlässe beilegen","")</f>
        <v/>
      </c>
      <c r="D47" s="24"/>
      <c r="E47" s="49"/>
      <c r="F47" s="49"/>
      <c r="G47" s="85"/>
      <c r="H47" s="92"/>
      <c r="I47" s="93"/>
      <c r="J47" s="90"/>
      <c r="K47" s="79"/>
      <c r="P47" s="25"/>
      <c r="Q47" s="20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8.25" customHeight="1" x14ac:dyDescent="0.2">
      <c r="B48" s="53"/>
      <c r="C48" s="18"/>
      <c r="D48" s="18"/>
      <c r="E48" s="18"/>
      <c r="F48" s="18"/>
      <c r="G48" s="94"/>
      <c r="H48" s="95"/>
      <c r="I48" s="96"/>
      <c r="J48" s="87"/>
      <c r="K48" s="79"/>
    </row>
    <row r="49" spans="1:26" ht="14.1" customHeight="1" x14ac:dyDescent="0.2">
      <c r="B49" s="53" t="s">
        <v>56</v>
      </c>
      <c r="C49" s="18" t="s">
        <v>57</v>
      </c>
      <c r="D49" s="18"/>
      <c r="E49" s="18"/>
      <c r="F49" s="18"/>
      <c r="G49" s="113"/>
      <c r="H49" s="98"/>
      <c r="I49" s="99" t="s">
        <v>25</v>
      </c>
      <c r="J49" s="118"/>
      <c r="K49" s="80" t="str">
        <f>Q49</f>
        <v/>
      </c>
      <c r="Q49" s="20" t="str">
        <f>IF(G49="x",J49*S_4,"")</f>
        <v/>
      </c>
    </row>
    <row r="50" spans="1:26" ht="6.75" customHeight="1" x14ac:dyDescent="0.2">
      <c r="A50" s="35"/>
      <c r="J50" s="23"/>
      <c r="K50" s="75"/>
    </row>
    <row r="51" spans="1:26" x14ac:dyDescent="0.2">
      <c r="A51" s="35"/>
      <c r="C51" s="100" t="str">
        <f>IF(G49="x","Bezeichnung","")</f>
        <v/>
      </c>
      <c r="D51" s="152"/>
      <c r="E51" s="153"/>
      <c r="F51" s="153"/>
      <c r="G51" s="153"/>
      <c r="H51" s="153"/>
      <c r="I51" s="28"/>
      <c r="K51" s="76"/>
    </row>
    <row r="52" spans="1:26" ht="13.5" customHeight="1" x14ac:dyDescent="0.2">
      <c r="A52" s="35"/>
      <c r="D52" s="155"/>
      <c r="E52" s="155"/>
      <c r="F52" s="155"/>
      <c r="G52" s="155"/>
      <c r="H52" s="155"/>
      <c r="K52" s="76"/>
    </row>
    <row r="53" spans="1:26" ht="13.5" customHeight="1" x14ac:dyDescent="0.2">
      <c r="A53" s="35"/>
      <c r="D53" s="155"/>
      <c r="E53" s="155"/>
      <c r="F53" s="155"/>
      <c r="G53" s="155"/>
      <c r="H53" s="155"/>
      <c r="K53" s="76"/>
    </row>
    <row r="54" spans="1:26" ht="13.5" customHeight="1" x14ac:dyDescent="0.2">
      <c r="A54" s="35"/>
      <c r="K54" s="76"/>
    </row>
    <row r="55" spans="1:26" ht="13.5" customHeight="1" x14ac:dyDescent="0.2">
      <c r="A55" s="35"/>
      <c r="K55" s="76"/>
    </row>
    <row r="56" spans="1:26" s="57" customFormat="1" ht="16.5" customHeight="1" x14ac:dyDescent="0.2">
      <c r="A56" s="56" t="s">
        <v>86</v>
      </c>
      <c r="K56" s="77"/>
      <c r="P56" s="58"/>
      <c r="Q56" s="59"/>
      <c r="R56" s="58"/>
      <c r="S56" s="58"/>
      <c r="T56" s="58"/>
      <c r="U56" s="58"/>
      <c r="V56" s="58"/>
      <c r="W56" s="58"/>
      <c r="X56" s="58"/>
      <c r="Y56" s="58"/>
      <c r="Z56" s="58"/>
    </row>
    <row r="57" spans="1:26" ht="15" customHeight="1" x14ac:dyDescent="0.2">
      <c r="A57" s="18" t="s">
        <v>51</v>
      </c>
      <c r="B57" s="18"/>
      <c r="C57" s="18" t="s">
        <v>83</v>
      </c>
      <c r="D57" s="18"/>
      <c r="E57" s="18"/>
      <c r="F57" s="18"/>
      <c r="G57" s="117"/>
      <c r="H57" s="30" t="s">
        <v>77</v>
      </c>
      <c r="I57" s="14"/>
      <c r="K57" s="81">
        <f>ROUNDUP(Q57,0)</f>
        <v>0</v>
      </c>
      <c r="Q57" s="32">
        <f>ROUNDUP(IF(G57&lt;20001,G57*0.5,10000),0)</f>
        <v>0</v>
      </c>
    </row>
    <row r="58" spans="1:26" ht="3" customHeight="1" x14ac:dyDescent="0.2">
      <c r="A58" s="35"/>
      <c r="C58" s="35"/>
      <c r="H58" s="22"/>
      <c r="I58" s="22"/>
      <c r="K58" s="78"/>
    </row>
    <row r="59" spans="1:26" ht="12.75" customHeight="1" x14ac:dyDescent="0.2">
      <c r="A59" s="35"/>
      <c r="C59" s="45" t="str">
        <f>IF(K57&gt;0,"Vertrag / Vereinbarung beilegen","keine Dirigenten / musikalische Leiter angestellt")</f>
        <v>keine Dirigenten / musikalische Leiter angestellt</v>
      </c>
      <c r="H59" s="11"/>
      <c r="I59" s="11"/>
      <c r="K59" s="52" t="str">
        <f>IF(G57&gt;20000,"Der max. Beitrag ist begrenzt","")</f>
        <v/>
      </c>
    </row>
    <row r="60" spans="1:26" ht="12.75" customHeight="1" x14ac:dyDescent="0.2">
      <c r="A60" s="35"/>
      <c r="C60" s="13"/>
      <c r="G60" s="26"/>
      <c r="H60" s="11"/>
      <c r="I60" s="11"/>
    </row>
    <row r="61" spans="1:26" x14ac:dyDescent="0.2">
      <c r="A61" s="35"/>
      <c r="K61" s="23"/>
    </row>
    <row r="62" spans="1:26" ht="13.5" x14ac:dyDescent="0.2">
      <c r="A62" s="47" t="s">
        <v>22</v>
      </c>
    </row>
    <row r="63" spans="1:26" x14ac:dyDescent="0.2">
      <c r="A63" s="18" t="s">
        <v>67</v>
      </c>
      <c r="B63" s="18"/>
      <c r="C63" s="1" t="s">
        <v>59</v>
      </c>
      <c r="D63" s="18"/>
      <c r="E63" s="18"/>
      <c r="F63" s="18"/>
      <c r="H63" s="35"/>
      <c r="J63" s="51" t="s">
        <v>63</v>
      </c>
      <c r="K63" s="72"/>
    </row>
    <row r="64" spans="1:26" ht="14.1" customHeight="1" x14ac:dyDescent="0.2">
      <c r="A64" s="18"/>
      <c r="B64" s="18"/>
      <c r="C64" s="18" t="s">
        <v>60</v>
      </c>
      <c r="D64" s="18"/>
      <c r="E64" s="18"/>
      <c r="F64" s="73" t="str">
        <f>IF(G64&lt;&gt;0,"Rechnungskopien","")</f>
        <v/>
      </c>
      <c r="G64" s="116"/>
      <c r="H64" s="30" t="s">
        <v>77</v>
      </c>
      <c r="J64" s="125"/>
      <c r="K64" s="82" t="str">
        <f>IF(J64="x",Q64,"")</f>
        <v/>
      </c>
      <c r="Q64" s="71" t="e">
        <f>ROUND(IF(G64&gt;0,G64*0.7,""),0)</f>
        <v>#VALUE!</v>
      </c>
    </row>
    <row r="65" spans="1:26" ht="14.1" customHeight="1" x14ac:dyDescent="0.2">
      <c r="A65" s="18"/>
      <c r="B65" s="18"/>
      <c r="C65" s="18" t="s">
        <v>84</v>
      </c>
      <c r="D65" s="18"/>
      <c r="E65" s="18"/>
      <c r="F65" s="73" t="str">
        <f t="shared" ref="F65:F67" si="0">IF(G65&lt;&gt;0,"Rechnungskopien","")</f>
        <v/>
      </c>
      <c r="G65" s="114"/>
      <c r="H65" s="30" t="s">
        <v>77</v>
      </c>
      <c r="J65" s="125"/>
      <c r="K65" s="83" t="str">
        <f>IF(J65="x",Q65,"")</f>
        <v/>
      </c>
      <c r="Q65" s="20" t="e">
        <f>ROUND(IF(G65&gt;0,G65*0.5,""),0)</f>
        <v>#VALUE!</v>
      </c>
    </row>
    <row r="66" spans="1:26" ht="14.1" customHeight="1" x14ac:dyDescent="0.2">
      <c r="A66" s="18"/>
      <c r="B66" s="18"/>
      <c r="C66" s="18" t="s">
        <v>61</v>
      </c>
      <c r="D66" s="18"/>
      <c r="E66" s="18"/>
      <c r="F66" s="73" t="str">
        <f t="shared" si="0"/>
        <v/>
      </c>
      <c r="G66" s="116"/>
      <c r="H66" s="30" t="s">
        <v>77</v>
      </c>
      <c r="J66" s="125"/>
      <c r="K66" s="83" t="str">
        <f>IF(J66="x",Q66,"")</f>
        <v/>
      </c>
      <c r="Q66" s="20" t="e">
        <f>ROUND(IF(G66&gt;0,G66*0.5,""),0)</f>
        <v>#VALUE!</v>
      </c>
    </row>
    <row r="67" spans="1:26" ht="14.1" customHeight="1" x14ac:dyDescent="0.2">
      <c r="A67" s="18"/>
      <c r="B67" s="18"/>
      <c r="C67" s="18" t="s">
        <v>62</v>
      </c>
      <c r="D67" s="18"/>
      <c r="E67" s="18"/>
      <c r="F67" s="73" t="str">
        <f t="shared" si="0"/>
        <v/>
      </c>
      <c r="G67" s="114"/>
      <c r="H67" s="30" t="s">
        <v>77</v>
      </c>
      <c r="J67" s="125"/>
      <c r="K67" s="83" t="str">
        <f>IF(J67="x",Q67,"")</f>
        <v/>
      </c>
      <c r="Q67" s="20" t="e">
        <f>ROUND(IF(G67&gt;0,G67*0.3,""),0)</f>
        <v>#VALUE!</v>
      </c>
    </row>
    <row r="68" spans="1:26" ht="7.5" customHeight="1" x14ac:dyDescent="0.2">
      <c r="A68" s="18"/>
      <c r="B68" s="18"/>
      <c r="C68" s="18"/>
      <c r="D68" s="18"/>
      <c r="E68" s="18"/>
      <c r="F68" s="18"/>
      <c r="H68" s="18"/>
    </row>
    <row r="69" spans="1:26" ht="14.1" customHeight="1" x14ac:dyDescent="0.2">
      <c r="A69" s="18" t="s">
        <v>68</v>
      </c>
      <c r="B69" s="18"/>
      <c r="C69" s="18" t="s">
        <v>64</v>
      </c>
      <c r="D69" s="18"/>
      <c r="E69" s="18"/>
      <c r="F69" s="18"/>
      <c r="G69" s="114"/>
      <c r="H69" s="30" t="s">
        <v>77</v>
      </c>
      <c r="K69" s="84">
        <f>Q69*-1</f>
        <v>0</v>
      </c>
      <c r="Q69" s="20">
        <f>ROUND(G69*0.5,0)</f>
        <v>0</v>
      </c>
    </row>
    <row r="70" spans="1:26" ht="14.1" customHeight="1" x14ac:dyDescent="0.2">
      <c r="A70" s="18"/>
      <c r="B70" s="18"/>
      <c r="C70" s="65" t="s">
        <v>108</v>
      </c>
      <c r="D70" s="18"/>
      <c r="E70" s="18"/>
      <c r="F70" s="18"/>
      <c r="G70" s="114"/>
      <c r="H70" s="30" t="s">
        <v>77</v>
      </c>
      <c r="K70" s="84">
        <f>Q70*-1</f>
        <v>0</v>
      </c>
      <c r="Q70" s="20">
        <f>ROUNDDOWN(G70*0.5,0)</f>
        <v>0</v>
      </c>
    </row>
    <row r="71" spans="1:26" x14ac:dyDescent="0.2">
      <c r="A71" s="18"/>
      <c r="B71" s="18"/>
      <c r="C71" s="18"/>
      <c r="D71" s="18"/>
      <c r="E71" s="18"/>
      <c r="F71" s="18"/>
      <c r="G71" s="30"/>
      <c r="H71" s="30"/>
    </row>
    <row r="72" spans="1:26" ht="12.75" customHeight="1" x14ac:dyDescent="0.2">
      <c r="A72" s="18"/>
      <c r="B72" s="18"/>
      <c r="C72" s="18"/>
      <c r="D72" s="18"/>
      <c r="E72" s="18"/>
      <c r="F72" s="18"/>
      <c r="H72" s="18"/>
    </row>
    <row r="73" spans="1:26" x14ac:dyDescent="0.2">
      <c r="A73" s="18"/>
      <c r="B73" s="18"/>
      <c r="C73" s="65" t="s">
        <v>101</v>
      </c>
      <c r="D73" s="18"/>
      <c r="E73" s="18"/>
      <c r="F73" s="18"/>
      <c r="H73" s="48"/>
      <c r="J73" s="115"/>
    </row>
    <row r="74" spans="1:26" x14ac:dyDescent="0.2">
      <c r="A74" s="18"/>
      <c r="B74" s="18"/>
      <c r="C74" s="64" t="s">
        <v>78</v>
      </c>
      <c r="D74" s="18"/>
      <c r="E74" s="18"/>
      <c r="F74" s="18"/>
      <c r="H74" s="48"/>
      <c r="J74" s="12"/>
    </row>
    <row r="75" spans="1:26" ht="15.75" customHeight="1" x14ac:dyDescent="0.2">
      <c r="A75" s="18"/>
      <c r="B75" s="18"/>
      <c r="C75" s="44" t="str">
        <f>IF(J73="x","Antrag für besondere Anschaffungen (inkl. Finanzplan / Budget) ist mit diesem Formular einzureichen.","")</f>
        <v/>
      </c>
      <c r="D75" s="18"/>
      <c r="E75" s="18"/>
      <c r="F75" s="18"/>
      <c r="H75" s="48"/>
    </row>
    <row r="76" spans="1:26" ht="15.75" customHeight="1" x14ac:dyDescent="0.2">
      <c r="A76" s="18"/>
      <c r="B76" s="18"/>
      <c r="C76" s="44"/>
      <c r="D76" s="18"/>
      <c r="E76" s="18"/>
      <c r="F76" s="18"/>
      <c r="H76" s="48"/>
    </row>
    <row r="77" spans="1:26" x14ac:dyDescent="0.2">
      <c r="A77" s="18"/>
      <c r="B77" s="18"/>
      <c r="C77" s="18"/>
      <c r="D77" s="18"/>
      <c r="E77" s="18"/>
      <c r="F77" s="18"/>
      <c r="H77" s="48"/>
      <c r="J77" s="17"/>
    </row>
    <row r="78" spans="1:26" ht="13.5" x14ac:dyDescent="0.2">
      <c r="A78" s="47" t="s">
        <v>81</v>
      </c>
      <c r="B78" s="18"/>
      <c r="D78" s="18"/>
      <c r="E78" s="18"/>
      <c r="F78" s="18"/>
      <c r="H78" s="18"/>
    </row>
    <row r="79" spans="1:26" ht="14.1" customHeight="1" x14ac:dyDescent="0.2">
      <c r="A79" s="18" t="s">
        <v>66</v>
      </c>
      <c r="B79" s="18"/>
      <c r="C79" s="18" t="s">
        <v>64</v>
      </c>
      <c r="D79" s="18"/>
      <c r="E79" s="18"/>
      <c r="F79" s="18"/>
      <c r="G79" s="116"/>
      <c r="H79" s="30" t="s">
        <v>77</v>
      </c>
      <c r="K79" s="84">
        <f>Q79*-1</f>
        <v>0</v>
      </c>
      <c r="O79" s="19"/>
      <c r="Q79" s="20">
        <f>ROUNDDOWN(G79*0.5,0)</f>
        <v>0</v>
      </c>
      <c r="Z79"/>
    </row>
    <row r="80" spans="1:26" ht="14.1" customHeight="1" x14ac:dyDescent="0.2">
      <c r="A80" s="18"/>
      <c r="B80" s="18"/>
      <c r="C80" s="65" t="s">
        <v>114</v>
      </c>
      <c r="D80" s="18"/>
      <c r="E80" s="18"/>
      <c r="F80" s="18"/>
      <c r="G80" s="116"/>
      <c r="H80" s="30" t="s">
        <v>77</v>
      </c>
      <c r="K80" s="84">
        <f>Q80*-1</f>
        <v>0</v>
      </c>
      <c r="O80" s="19"/>
      <c r="Q80" s="20">
        <f>ROUNDDOWN(G80*0.5,0)</f>
        <v>0</v>
      </c>
      <c r="Z80"/>
    </row>
    <row r="82" spans="1:26" ht="13.5" x14ac:dyDescent="0.2">
      <c r="A82" s="47" t="s">
        <v>22</v>
      </c>
    </row>
    <row r="83" spans="1:26" ht="12.75" customHeight="1" x14ac:dyDescent="0.2">
      <c r="A83" s="18" t="s">
        <v>88</v>
      </c>
      <c r="B83" s="18"/>
      <c r="C83" s="1" t="s">
        <v>31</v>
      </c>
      <c r="D83" s="18"/>
      <c r="E83" s="18"/>
      <c r="F83" s="18"/>
      <c r="G83" s="18"/>
      <c r="H83" s="18"/>
      <c r="I83" s="18"/>
      <c r="J83" s="18"/>
      <c r="K83" s="18"/>
    </row>
    <row r="84" spans="1:26" x14ac:dyDescent="0.2">
      <c r="A84" s="18"/>
      <c r="B84" s="18"/>
      <c r="C84" s="18" t="str">
        <f>IF(OR($Q$84=25,$Q$84=50,$Q$84=75,$Q$84=100,$Q$84=125,$Q$84=150),"Im kommenden Jahr feiern Sie ein Vereinsjubiläum.","Kein beitragsberechtigtes Jubiläum.")</f>
        <v>Kein beitragsberechtigtes Jubiläum.</v>
      </c>
      <c r="D84" s="18"/>
      <c r="E84" s="18"/>
      <c r="F84" s="18"/>
      <c r="G84" s="18"/>
      <c r="H84" s="18"/>
      <c r="I84" s="18"/>
      <c r="J84" s="18"/>
      <c r="K84" s="18"/>
      <c r="Q84" s="20">
        <f>G1-C9+1</f>
        <v>2026</v>
      </c>
      <c r="R84" s="19" t="s">
        <v>32</v>
      </c>
    </row>
    <row r="85" spans="1:26" ht="3" customHeight="1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</row>
    <row r="86" spans="1:26" x14ac:dyDescent="0.2">
      <c r="A86" s="36"/>
      <c r="B86" s="16"/>
      <c r="C86" s="44" t="str">
        <f>IF($C$84="Im kommenden Jahr feiern Sie ein Vereinsjubiläum.","Antrag für Jubiläumsbeitrag (inkl. Konzept / Programm / Finanzplan) ist mit diesem Formular einzureichen.","")</f>
        <v/>
      </c>
      <c r="I86" s="17"/>
      <c r="Q86" s="21" t="e">
        <f>IF(#REF!=1,"j",IF(#REF!=2,"j",IF(58=3,"j",IF(#REF!=4,"j",IF(#REF!=5,"j",IF(#REF!=6,"j",IF(#REF!=7,"j","")))))))</f>
        <v>#REF!</v>
      </c>
    </row>
    <row r="87" spans="1:26" ht="9" customHeight="1" x14ac:dyDescent="0.2">
      <c r="A87" s="35"/>
      <c r="Q87" s="21"/>
    </row>
    <row r="88" spans="1:26" x14ac:dyDescent="0.2">
      <c r="A88" s="35"/>
      <c r="C88" s="18" t="s">
        <v>37</v>
      </c>
      <c r="K88" s="126"/>
    </row>
    <row r="89" spans="1:26" x14ac:dyDescent="0.2">
      <c r="A89" s="35"/>
      <c r="K89" s="15" t="s">
        <v>38</v>
      </c>
    </row>
    <row r="90" spans="1:26" x14ac:dyDescent="0.2">
      <c r="A90" s="35"/>
      <c r="K90" s="15"/>
    </row>
    <row r="91" spans="1:26" ht="12.75" customHeight="1" x14ac:dyDescent="0.2">
      <c r="J91" s="15"/>
      <c r="O91" s="19"/>
      <c r="P91" s="20"/>
      <c r="Q91" s="19"/>
      <c r="Z91"/>
    </row>
    <row r="92" spans="1:26" ht="13.5" x14ac:dyDescent="0.2">
      <c r="A92" s="47" t="s">
        <v>98</v>
      </c>
      <c r="J92" s="17"/>
    </row>
    <row r="93" spans="1:26" x14ac:dyDescent="0.2">
      <c r="C93" s="65" t="s">
        <v>119</v>
      </c>
      <c r="D93" s="18"/>
      <c r="E93" s="18"/>
      <c r="F93" s="18"/>
      <c r="G93" s="18"/>
      <c r="H93" s="18"/>
      <c r="I93" s="18"/>
      <c r="J93" s="17"/>
    </row>
    <row r="94" spans="1:26" x14ac:dyDescent="0.2">
      <c r="C94" s="18" t="s">
        <v>69</v>
      </c>
      <c r="D94" s="18"/>
      <c r="E94" s="18"/>
      <c r="F94" s="18"/>
      <c r="G94" s="18"/>
      <c r="H94" s="115"/>
      <c r="I94" s="70" t="str">
        <f>IF(H94="x","Liste beilegen","")</f>
        <v/>
      </c>
    </row>
    <row r="95" spans="1:26" x14ac:dyDescent="0.2">
      <c r="C95" s="18" t="s">
        <v>70</v>
      </c>
      <c r="D95" s="18"/>
      <c r="E95" s="18"/>
      <c r="F95" s="18"/>
      <c r="G95" s="18"/>
      <c r="H95" s="115"/>
      <c r="I95" s="70" t="str">
        <f>IF(H95="x","Liste beilegen","")</f>
        <v/>
      </c>
    </row>
    <row r="96" spans="1:26" x14ac:dyDescent="0.2">
      <c r="E96" s="17"/>
      <c r="H96" s="12"/>
      <c r="J96" s="27"/>
    </row>
    <row r="97" spans="1:17" ht="52.5" customHeight="1" x14ac:dyDescent="0.2">
      <c r="C97" s="144" t="s">
        <v>109</v>
      </c>
      <c r="D97" s="145"/>
      <c r="E97" s="145"/>
      <c r="F97" s="145"/>
      <c r="G97" s="145"/>
      <c r="H97" s="145"/>
      <c r="I97" s="145"/>
      <c r="J97" s="145"/>
      <c r="K97" s="146"/>
    </row>
    <row r="100" spans="1:17" ht="13.5" x14ac:dyDescent="0.2">
      <c r="A100" s="47" t="s">
        <v>79</v>
      </c>
      <c r="C100" s="1"/>
      <c r="H100" s="6"/>
    </row>
    <row r="101" spans="1:17" ht="14.1" customHeight="1" x14ac:dyDescent="0.2">
      <c r="A101" s="18" t="s">
        <v>89</v>
      </c>
      <c r="C101" s="18" t="s">
        <v>91</v>
      </c>
      <c r="D101" s="18"/>
      <c r="E101" s="18"/>
      <c r="F101" s="18"/>
      <c r="G101" s="18">
        <f>$G$1-1</f>
        <v>2024</v>
      </c>
      <c r="H101" s="114"/>
      <c r="I101" s="30" t="s">
        <v>77</v>
      </c>
      <c r="J101" s="18"/>
    </row>
    <row r="102" spans="1:17" ht="13.5" x14ac:dyDescent="0.2">
      <c r="A102" s="47"/>
      <c r="C102" s="1"/>
      <c r="H102" s="6"/>
    </row>
    <row r="103" spans="1:17" ht="14.1" customHeight="1" x14ac:dyDescent="0.2">
      <c r="C103" s="18" t="s">
        <v>85</v>
      </c>
      <c r="D103" s="18"/>
      <c r="E103" s="18"/>
      <c r="F103" s="18"/>
      <c r="G103" s="18">
        <f>$G$1-2</f>
        <v>2023</v>
      </c>
      <c r="H103" s="114"/>
      <c r="I103" s="30" t="s">
        <v>77</v>
      </c>
      <c r="J103" s="18"/>
    </row>
    <row r="104" spans="1:17" ht="14.1" customHeight="1" x14ac:dyDescent="0.2">
      <c r="C104" s="18" t="s">
        <v>85</v>
      </c>
      <c r="D104" s="18"/>
      <c r="E104" s="18"/>
      <c r="F104" s="18"/>
      <c r="G104" s="18">
        <f>$G$1-1</f>
        <v>2024</v>
      </c>
      <c r="H104" s="114"/>
      <c r="I104" s="30" t="s">
        <v>77</v>
      </c>
      <c r="J104" s="18"/>
      <c r="Q104" s="20">
        <f>IF(H104=0,0,1)</f>
        <v>0</v>
      </c>
    </row>
    <row r="105" spans="1:17" x14ac:dyDescent="0.2">
      <c r="C105" s="18"/>
      <c r="D105" s="18"/>
      <c r="E105" s="18"/>
      <c r="F105" s="18"/>
      <c r="G105" s="18"/>
      <c r="I105" s="18"/>
      <c r="J105" s="18"/>
    </row>
    <row r="106" spans="1:17" ht="14.1" customHeight="1" x14ac:dyDescent="0.2">
      <c r="C106" s="18" t="s">
        <v>82</v>
      </c>
      <c r="D106" s="18"/>
      <c r="E106" s="18"/>
      <c r="F106" s="18"/>
      <c r="G106" s="18"/>
      <c r="H106" s="114"/>
      <c r="I106" s="30" t="s">
        <v>77</v>
      </c>
      <c r="J106" s="18"/>
      <c r="Q106" s="20">
        <f>IF($H$106=0,0,1)</f>
        <v>0</v>
      </c>
    </row>
    <row r="107" spans="1:17" ht="14.1" customHeight="1" x14ac:dyDescent="0.2">
      <c r="C107" s="18" t="s">
        <v>90</v>
      </c>
      <c r="D107" s="18"/>
      <c r="E107" s="18"/>
      <c r="F107" s="18"/>
      <c r="G107" s="18">
        <f>$G$1-1</f>
        <v>2024</v>
      </c>
      <c r="H107" s="114"/>
      <c r="I107" s="30" t="s">
        <v>77</v>
      </c>
      <c r="J107" s="18"/>
      <c r="Q107" s="20">
        <f>IF($H$107=0,0,1)</f>
        <v>0</v>
      </c>
    </row>
    <row r="108" spans="1:17" x14ac:dyDescent="0.2">
      <c r="C108" s="38"/>
      <c r="D108" s="39"/>
      <c r="E108" s="39"/>
      <c r="F108" s="39"/>
      <c r="G108" s="40"/>
      <c r="H108" s="41"/>
      <c r="I108" s="39"/>
      <c r="J108" s="39"/>
      <c r="K108" s="39"/>
    </row>
    <row r="109" spans="1:17" x14ac:dyDescent="0.2">
      <c r="A109" s="35"/>
      <c r="C109" s="51" t="str">
        <f>IF(OR(Q106=1,Q107=1),"Grund für Rückstellung(en)","")</f>
        <v/>
      </c>
      <c r="E109" s="152"/>
      <c r="F109" s="153"/>
      <c r="G109" s="153"/>
      <c r="H109" s="153"/>
      <c r="I109" s="153"/>
      <c r="J109" s="153"/>
      <c r="K109" s="23"/>
    </row>
    <row r="110" spans="1:17" x14ac:dyDescent="0.2">
      <c r="A110" s="35"/>
      <c r="C110" s="149" t="str">
        <f>IF(C109="","","Bitte Grund für Rückstellung(en) aufführen")</f>
        <v/>
      </c>
      <c r="D110" s="150"/>
      <c r="E110" s="154"/>
      <c r="F110" s="154"/>
      <c r="G110" s="154"/>
      <c r="H110" s="154"/>
      <c r="I110" s="154"/>
      <c r="J110" s="154"/>
      <c r="K110" s="23"/>
    </row>
    <row r="111" spans="1:17" x14ac:dyDescent="0.2">
      <c r="A111" s="35"/>
      <c r="C111" s="151"/>
      <c r="D111" s="150"/>
      <c r="E111" s="155"/>
      <c r="F111" s="155"/>
      <c r="G111" s="155"/>
      <c r="H111" s="155"/>
      <c r="I111" s="155"/>
      <c r="J111" s="155"/>
      <c r="K111" s="23"/>
    </row>
    <row r="112" spans="1:17" x14ac:dyDescent="0.2">
      <c r="C112" s="39"/>
      <c r="D112" s="39"/>
      <c r="E112" s="39"/>
      <c r="F112" s="39"/>
      <c r="G112" s="39"/>
      <c r="H112" s="39"/>
      <c r="I112" s="39"/>
      <c r="J112" s="39"/>
      <c r="K112" s="39"/>
    </row>
    <row r="113" spans="1:13" x14ac:dyDescent="0.2">
      <c r="C113" s="39"/>
      <c r="D113" s="39"/>
      <c r="E113" s="39"/>
      <c r="F113" s="39"/>
      <c r="G113" s="39"/>
      <c r="H113" s="39"/>
      <c r="I113" s="39"/>
      <c r="J113" s="39"/>
      <c r="K113" s="39"/>
    </row>
    <row r="114" spans="1:13" ht="13.5" x14ac:dyDescent="0.2">
      <c r="A114" s="47" t="s">
        <v>71</v>
      </c>
      <c r="C114" s="18" t="s">
        <v>72</v>
      </c>
    </row>
    <row r="115" spans="1:13" ht="52.5" customHeight="1" x14ac:dyDescent="0.2">
      <c r="C115" s="156"/>
      <c r="D115" s="157"/>
      <c r="E115" s="157"/>
      <c r="F115" s="157"/>
      <c r="G115" s="157"/>
      <c r="H115" s="157"/>
      <c r="I115" s="157"/>
      <c r="J115" s="157"/>
      <c r="K115" s="158"/>
    </row>
    <row r="116" spans="1:13" x14ac:dyDescent="0.2">
      <c r="C116" s="159"/>
      <c r="D116" s="153"/>
      <c r="E116" s="153"/>
      <c r="F116" s="153"/>
      <c r="G116" s="153"/>
      <c r="H116" s="153"/>
      <c r="I116" s="153"/>
      <c r="J116" s="153"/>
      <c r="K116" s="160"/>
    </row>
    <row r="117" spans="1:13" x14ac:dyDescent="0.2">
      <c r="C117" s="159"/>
      <c r="D117" s="153"/>
      <c r="E117" s="153"/>
      <c r="F117" s="153"/>
      <c r="G117" s="153"/>
      <c r="H117" s="153"/>
      <c r="I117" s="153"/>
      <c r="J117" s="153"/>
      <c r="K117" s="160"/>
    </row>
    <row r="118" spans="1:13" x14ac:dyDescent="0.2">
      <c r="C118" s="161"/>
      <c r="D118" s="162"/>
      <c r="E118" s="162"/>
      <c r="F118" s="162"/>
      <c r="G118" s="162"/>
      <c r="H118" s="162"/>
      <c r="I118" s="162"/>
      <c r="J118" s="162"/>
      <c r="K118" s="163"/>
    </row>
    <row r="119" spans="1:13" x14ac:dyDescent="0.2">
      <c r="C119" s="161"/>
      <c r="D119" s="162"/>
      <c r="E119" s="162"/>
      <c r="F119" s="162"/>
      <c r="G119" s="162"/>
      <c r="H119" s="162"/>
      <c r="I119" s="162"/>
      <c r="J119" s="162"/>
      <c r="K119" s="163"/>
    </row>
    <row r="120" spans="1:13" x14ac:dyDescent="0.2">
      <c r="C120" s="164"/>
      <c r="D120" s="165"/>
      <c r="E120" s="165"/>
      <c r="F120" s="165"/>
      <c r="G120" s="165"/>
      <c r="H120" s="165"/>
      <c r="I120" s="165"/>
      <c r="J120" s="165"/>
      <c r="K120" s="166"/>
    </row>
    <row r="122" spans="1:13" x14ac:dyDescent="0.2">
      <c r="C122" s="18"/>
    </row>
    <row r="123" spans="1:13" x14ac:dyDescent="0.2">
      <c r="C123" s="18" t="s">
        <v>39</v>
      </c>
    </row>
    <row r="125" spans="1:13" x14ac:dyDescent="0.2">
      <c r="M125" s="31" t="s">
        <v>75</v>
      </c>
    </row>
    <row r="126" spans="1:13" x14ac:dyDescent="0.2">
      <c r="M126" s="33" t="s">
        <v>94</v>
      </c>
    </row>
    <row r="127" spans="1:13" x14ac:dyDescent="0.2">
      <c r="M127" s="33" t="s">
        <v>95</v>
      </c>
    </row>
    <row r="128" spans="1:13" x14ac:dyDescent="0.2">
      <c r="C128" s="143"/>
      <c r="D128" s="143"/>
      <c r="E128" s="143"/>
      <c r="G128" s="143"/>
      <c r="H128" s="143"/>
      <c r="I128" s="143"/>
      <c r="J128" s="143"/>
      <c r="K128" s="143"/>
      <c r="M128" s="33" t="s">
        <v>121</v>
      </c>
    </row>
    <row r="129" spans="1:13" ht="15.75" customHeight="1" x14ac:dyDescent="0.2">
      <c r="C129" s="35" t="s">
        <v>105</v>
      </c>
      <c r="E129" s="35"/>
      <c r="F129" s="35"/>
      <c r="G129" s="35" t="s">
        <v>40</v>
      </c>
      <c r="H129" s="35"/>
      <c r="M129" s="61" t="s">
        <v>120</v>
      </c>
    </row>
    <row r="130" spans="1:13" x14ac:dyDescent="0.2">
      <c r="D130" s="35"/>
      <c r="E130" s="35"/>
      <c r="F130" s="35"/>
      <c r="G130" s="35"/>
      <c r="H130" s="35"/>
      <c r="M130" s="60" t="s">
        <v>92</v>
      </c>
    </row>
    <row r="131" spans="1:13" ht="15.75" customHeight="1" x14ac:dyDescent="0.2">
      <c r="M131" s="102" t="s">
        <v>93</v>
      </c>
    </row>
    <row r="133" spans="1:13" x14ac:dyDescent="0.2">
      <c r="M133" s="62"/>
    </row>
    <row r="134" spans="1:13" ht="13.5" x14ac:dyDescent="0.2">
      <c r="A134" s="47" t="s">
        <v>41</v>
      </c>
      <c r="C134" s="1"/>
      <c r="D134" s="1"/>
      <c r="E134" s="1"/>
      <c r="F134" s="1"/>
      <c r="G134" s="1"/>
      <c r="M134" s="31" t="s">
        <v>75</v>
      </c>
    </row>
    <row r="135" spans="1:13" ht="3.75" customHeight="1" x14ac:dyDescent="0.2">
      <c r="A135" s="35"/>
    </row>
    <row r="136" spans="1:13" ht="15" customHeight="1" x14ac:dyDescent="0.2">
      <c r="A136" s="18" t="s">
        <v>42</v>
      </c>
      <c r="B136" s="74"/>
      <c r="C136" s="65" t="s">
        <v>100</v>
      </c>
      <c r="D136" s="18"/>
      <c r="M136" s="33" t="s">
        <v>76</v>
      </c>
    </row>
    <row r="137" spans="1:13" ht="15" customHeight="1" x14ac:dyDescent="0.2">
      <c r="A137" s="18"/>
      <c r="B137" s="74"/>
      <c r="C137" s="65" t="s">
        <v>102</v>
      </c>
      <c r="D137" s="18"/>
    </row>
    <row r="138" spans="1:13" ht="15" customHeight="1" x14ac:dyDescent="0.2">
      <c r="A138" s="18"/>
      <c r="B138" s="74"/>
      <c r="C138" s="65" t="s">
        <v>103</v>
      </c>
      <c r="D138" s="18"/>
      <c r="M138" s="29"/>
    </row>
    <row r="139" spans="1:13" ht="15" customHeight="1" x14ac:dyDescent="0.2">
      <c r="B139" s="74"/>
      <c r="C139" s="103" t="s">
        <v>113</v>
      </c>
    </row>
    <row r="140" spans="1:13" ht="15" customHeight="1" x14ac:dyDescent="0.2">
      <c r="C140" s="65"/>
    </row>
    <row r="141" spans="1:13" ht="15" customHeight="1" x14ac:dyDescent="0.2">
      <c r="A141" s="18"/>
      <c r="B141" s="74"/>
      <c r="C141" s="18" t="str">
        <f>IF(G22&gt;0," Liste der Vereinsmitglieder (Name, Adresse, Jahrgang, Kategorie [aktiv / passiv])","")</f>
        <v/>
      </c>
      <c r="D141" s="18"/>
      <c r="M141" s="29"/>
    </row>
    <row r="142" spans="1:13" ht="15" customHeight="1" x14ac:dyDescent="0.2">
      <c r="A142" s="18"/>
      <c r="B142" s="74"/>
      <c r="C142" s="18" t="str">
        <f>IF(G29&gt;0," Liste der Jugendlichen (Name, Adresse, Jahrgang, Kategorie [aktiv / passiv])","")</f>
        <v/>
      </c>
      <c r="D142" s="18"/>
    </row>
    <row r="143" spans="1:13" ht="15" customHeight="1" x14ac:dyDescent="0.2">
      <c r="A143" s="18"/>
      <c r="B143" s="74"/>
      <c r="C143" s="18" t="str">
        <f>IF(OR(G43&lt;&gt;0,G46&lt;&gt;0,G49 &lt;&gt;0)," Liste mit Anlässen","")</f>
        <v/>
      </c>
      <c r="D143" s="18"/>
    </row>
    <row r="144" spans="1:13" ht="15" customHeight="1" x14ac:dyDescent="0.2">
      <c r="A144" s="18"/>
      <c r="B144" s="74"/>
      <c r="C144" s="18" t="str">
        <f>IF(K57&gt;0," Vertragskopien mit Dirigenten","")</f>
        <v/>
      </c>
      <c r="D144" s="18"/>
    </row>
    <row r="146" spans="1:4" ht="15" customHeight="1" x14ac:dyDescent="0.2">
      <c r="A146" s="18"/>
      <c r="B146" s="74"/>
      <c r="C146" s="18" t="str">
        <f>IF(C86="",""," Antrag für Beitrag an Jubiläumsanlass (Konzept / Programm, Finanzierungsplan)")</f>
        <v/>
      </c>
      <c r="D146" s="18"/>
    </row>
    <row r="147" spans="1:4" ht="15" customHeight="1" x14ac:dyDescent="0.2">
      <c r="A147" s="18"/>
      <c r="B147" s="74"/>
      <c r="C147" s="18" t="str">
        <f>IF(OR(G64&lt;&gt;0,G65&lt;&gt;0,G66 &lt;&gt;0,G67 &lt;&gt;0)," Rechnungskopien der getätigten Anschaffungen (Bekleidung, Instrumente, Schulung, Weiterbildung) ","")</f>
        <v/>
      </c>
      <c r="D147" s="18"/>
    </row>
    <row r="148" spans="1:4" ht="15" customHeight="1" x14ac:dyDescent="0.2">
      <c r="A148" s="18"/>
      <c r="B148" s="74"/>
      <c r="C148" s="18" t="str">
        <f>IF(J73="x"," Antrag für Beitrag an besonderen Anschaffungen im kommenden Jahr","")</f>
        <v/>
      </c>
      <c r="D148" s="18"/>
    </row>
    <row r="149" spans="1:4" ht="15" customHeight="1" x14ac:dyDescent="0.2">
      <c r="A149" s="18"/>
      <c r="C149" s="18"/>
      <c r="D149" s="18"/>
    </row>
    <row r="150" spans="1:4" ht="15" customHeight="1" x14ac:dyDescent="0.2">
      <c r="A150" s="18"/>
      <c r="B150" s="74"/>
      <c r="C150" s="18" t="str">
        <f>IF(H94="x"," Liste der Mitgliederjubiläen 25 Jahre (Name, Adresse, Eintrittsjahr)","")</f>
        <v/>
      </c>
      <c r="D150" s="18"/>
    </row>
    <row r="151" spans="1:4" ht="15" customHeight="1" x14ac:dyDescent="0.2">
      <c r="A151" s="18"/>
      <c r="B151" s="74"/>
      <c r="C151" s="18" t="str">
        <f>IF(H95="x"," Liste der Mitgliederjubiläen 50 Jahre (Name, Adresse, Eintrittsjahr)","")</f>
        <v/>
      </c>
      <c r="D151" s="18"/>
    </row>
  </sheetData>
  <sheetProtection selectLockedCells="1"/>
  <mergeCells count="20">
    <mergeCell ref="G128:K128"/>
    <mergeCell ref="C97:K97"/>
    <mergeCell ref="C16:G16"/>
    <mergeCell ref="C110:D111"/>
    <mergeCell ref="E109:J111"/>
    <mergeCell ref="C128:E128"/>
    <mergeCell ref="D51:H53"/>
    <mergeCell ref="C115:K120"/>
    <mergeCell ref="A1:F1"/>
    <mergeCell ref="K3:K4"/>
    <mergeCell ref="C12:E12"/>
    <mergeCell ref="C13:E13"/>
    <mergeCell ref="G11:I11"/>
    <mergeCell ref="G12:I12"/>
    <mergeCell ref="G13:I13"/>
    <mergeCell ref="C15:G15"/>
    <mergeCell ref="C4:G4"/>
    <mergeCell ref="C5:G5"/>
    <mergeCell ref="J6:K8"/>
    <mergeCell ref="C11:E11"/>
  </mergeCells>
  <phoneticPr fontId="5" type="noConversion"/>
  <pageMargins left="0.78740157480314965" right="0.78740157480314965" top="0.78740157480314965" bottom="0.59055118110236227" header="0.51181102362204722" footer="0.51181102362204722"/>
  <pageSetup paperSize="9" scale="74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workbookViewId="0">
      <selection activeCell="K10" sqref="K10"/>
    </sheetView>
  </sheetViews>
  <sheetFormatPr baseColWidth="10" defaultRowHeight="12.75" x14ac:dyDescent="0.2"/>
  <cols>
    <col min="1" max="1" width="7.85546875" customWidth="1"/>
    <col min="2" max="2" width="8.28515625" customWidth="1"/>
    <col min="3" max="5" width="9.140625" customWidth="1"/>
    <col min="6" max="6" width="9.85546875" customWidth="1"/>
    <col min="7" max="7" width="9.140625" customWidth="1"/>
  </cols>
  <sheetData>
    <row r="1" spans="2:7" s="9" customFormat="1" ht="15.75" x14ac:dyDescent="0.25">
      <c r="B1" s="8" t="s">
        <v>4</v>
      </c>
    </row>
    <row r="3" spans="2:7" x14ac:dyDescent="0.2">
      <c r="B3" s="6" t="s">
        <v>11</v>
      </c>
    </row>
    <row r="4" spans="2:7" s="2" customFormat="1" ht="11.25" x14ac:dyDescent="0.2">
      <c r="B4" s="2" t="s">
        <v>6</v>
      </c>
      <c r="C4" s="2">
        <v>0</v>
      </c>
      <c r="D4" s="2">
        <v>1</v>
      </c>
      <c r="E4" s="2">
        <v>2</v>
      </c>
      <c r="F4" s="2">
        <v>3</v>
      </c>
      <c r="G4" s="2">
        <v>4</v>
      </c>
    </row>
    <row r="5" spans="2:7" x14ac:dyDescent="0.2">
      <c r="B5" s="2" t="s">
        <v>7</v>
      </c>
      <c r="C5" s="10">
        <v>0</v>
      </c>
      <c r="D5" s="10">
        <v>500</v>
      </c>
      <c r="E5" s="10">
        <v>1000</v>
      </c>
      <c r="F5" s="10">
        <v>2500</v>
      </c>
      <c r="G5" s="10">
        <v>4000</v>
      </c>
    </row>
    <row r="6" spans="2:7" ht="12.75" customHeight="1" x14ac:dyDescent="0.2">
      <c r="B6" s="6" t="s">
        <v>45</v>
      </c>
      <c r="G6">
        <v>30</v>
      </c>
    </row>
    <row r="7" spans="2:7" ht="5.25" customHeight="1" x14ac:dyDescent="0.2"/>
    <row r="8" spans="2:7" ht="10.5" customHeight="1" x14ac:dyDescent="0.2"/>
    <row r="9" spans="2:7" s="6" customFormat="1" ht="11.25" x14ac:dyDescent="0.2">
      <c r="B9" s="6" t="s">
        <v>12</v>
      </c>
      <c r="E9" s="6" t="s">
        <v>14</v>
      </c>
      <c r="F9" s="6" t="s">
        <v>15</v>
      </c>
    </row>
    <row r="10" spans="2:7" x14ac:dyDescent="0.2">
      <c r="B10" s="6" t="s">
        <v>13</v>
      </c>
    </row>
    <row r="11" spans="2:7" x14ac:dyDescent="0.2">
      <c r="B11" s="6" t="s">
        <v>80</v>
      </c>
      <c r="F11">
        <v>60</v>
      </c>
    </row>
    <row r="14" spans="2:7" s="6" customFormat="1" ht="11.25" x14ac:dyDescent="0.2">
      <c r="B14" s="6" t="s">
        <v>17</v>
      </c>
      <c r="D14" s="6" t="s">
        <v>47</v>
      </c>
      <c r="E14" s="6" t="s">
        <v>48</v>
      </c>
      <c r="F14" s="6" t="s">
        <v>49</v>
      </c>
      <c r="G14" s="6" t="s">
        <v>50</v>
      </c>
    </row>
    <row r="15" spans="2:7" x14ac:dyDescent="0.2">
      <c r="B15" s="6" t="s">
        <v>22</v>
      </c>
      <c r="D15">
        <v>500</v>
      </c>
      <c r="E15">
        <v>750</v>
      </c>
      <c r="F15">
        <v>1000</v>
      </c>
      <c r="G15">
        <v>2500</v>
      </c>
    </row>
    <row r="16" spans="2:7" x14ac:dyDescent="0.2">
      <c r="B16" s="6"/>
    </row>
    <row r="18" spans="1:8" x14ac:dyDescent="0.2">
      <c r="B18" s="6" t="s">
        <v>51</v>
      </c>
      <c r="C18" s="6"/>
      <c r="D18" s="6"/>
      <c r="E18" s="6" t="s">
        <v>28</v>
      </c>
      <c r="F18" s="6" t="s">
        <v>29</v>
      </c>
      <c r="G18" s="6"/>
    </row>
    <row r="19" spans="1:8" x14ac:dyDescent="0.2">
      <c r="B19" s="6" t="s">
        <v>46</v>
      </c>
      <c r="E19">
        <v>500</v>
      </c>
      <c r="F19">
        <v>500</v>
      </c>
    </row>
    <row r="20" spans="1:8" x14ac:dyDescent="0.2">
      <c r="B20" s="6"/>
    </row>
    <row r="23" spans="1:8" x14ac:dyDescent="0.2">
      <c r="B23" s="6" t="s">
        <v>27</v>
      </c>
      <c r="C23" s="6"/>
      <c r="D23" s="6" t="s">
        <v>33</v>
      </c>
      <c r="E23" s="6" t="s">
        <v>35</v>
      </c>
      <c r="F23" s="6" t="s">
        <v>36</v>
      </c>
      <c r="G23" s="6"/>
    </row>
    <row r="24" spans="1:8" x14ac:dyDescent="0.2">
      <c r="B24" s="6" t="s">
        <v>34</v>
      </c>
      <c r="D24" s="7">
        <v>2500</v>
      </c>
      <c r="E24" s="7">
        <v>5000</v>
      </c>
      <c r="F24" s="7">
        <v>10000</v>
      </c>
    </row>
    <row r="25" spans="1:8" ht="3" customHeight="1" x14ac:dyDescent="0.2">
      <c r="B25" s="6"/>
    </row>
    <row r="26" spans="1:8" x14ac:dyDescent="0.2">
      <c r="A26" s="6"/>
      <c r="B26" s="6"/>
      <c r="C26" s="6"/>
      <c r="D26" s="6" t="s">
        <v>20</v>
      </c>
      <c r="E26" s="6" t="s">
        <v>21</v>
      </c>
      <c r="F26" s="6" t="s">
        <v>23</v>
      </c>
      <c r="G26" s="6" t="s">
        <v>24</v>
      </c>
      <c r="H26" s="6"/>
    </row>
    <row r="27" spans="1:8" x14ac:dyDescent="0.2">
      <c r="A27" s="6"/>
      <c r="B27" s="6" t="s">
        <v>52</v>
      </c>
      <c r="C27" s="6"/>
      <c r="D27" s="6">
        <v>0.7</v>
      </c>
      <c r="E27" s="6">
        <v>0.5</v>
      </c>
      <c r="F27" s="6">
        <v>0.5</v>
      </c>
      <c r="G27" s="6">
        <v>0.3</v>
      </c>
      <c r="H27" s="6"/>
    </row>
  </sheetData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18</vt:i4>
      </vt:variant>
    </vt:vector>
  </HeadingPairs>
  <TitlesOfParts>
    <vt:vector size="20" baseType="lpstr">
      <vt:lpstr>Antrag</vt:lpstr>
      <vt:lpstr>Hilfstabelle</vt:lpstr>
      <vt:lpstr>B_0</vt:lpstr>
      <vt:lpstr>B_1</vt:lpstr>
      <vt:lpstr>B_2</vt:lpstr>
      <vt:lpstr>B_3</vt:lpstr>
      <vt:lpstr>B_4</vt:lpstr>
      <vt:lpstr>B_Erw</vt:lpstr>
      <vt:lpstr>Antrag!Druckbereich</vt:lpstr>
      <vt:lpstr>J_1</vt:lpstr>
      <vt:lpstr>J_10</vt:lpstr>
      <vt:lpstr>J_19</vt:lpstr>
      <vt:lpstr>J_2</vt:lpstr>
      <vt:lpstr>J_3</vt:lpstr>
      <vt:lpstr>S_1</vt:lpstr>
      <vt:lpstr>S_2</vt:lpstr>
      <vt:lpstr>S_3</vt:lpstr>
      <vt:lpstr>S_4</vt:lpstr>
      <vt:lpstr>T_1</vt:lpstr>
      <vt:lpstr>T_2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Camponovo Monja</dc:creator>
  <cp:lastModifiedBy>Schädler Alexandra</cp:lastModifiedBy>
  <cp:lastPrinted>2023-03-20T10:36:47Z</cp:lastPrinted>
  <dcterms:created xsi:type="dcterms:W3CDTF">2009-11-17T07:07:38Z</dcterms:created>
  <dcterms:modified xsi:type="dcterms:W3CDTF">2025-02-10T07:33:29Z</dcterms:modified>
</cp:coreProperties>
</file>